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ur\Public\Consultation budgétaire\Grilles\Dynamiques\"/>
    </mc:Choice>
  </mc:AlternateContent>
  <xr:revisionPtr revIDLastSave="0" documentId="13_ncr:1_{B8B51CE5-1100-46E0-AF79-01BD0DD646FC}" xr6:coauthVersionLast="47" xr6:coauthVersionMax="47" xr10:uidLastSave="{00000000-0000-0000-0000-000000000000}"/>
  <bookViews>
    <workbookView xWindow="-120" yWindow="-120" windowWidth="20730" windowHeight="11160" tabRatio="908" firstSheet="1" activeTab="1" xr2:uid="{00000000-000D-0000-FFFF-FFFF00000000}"/>
  </bookViews>
  <sheets>
    <sheet name="listes" sheetId="23" state="hidden" r:id="rId1"/>
    <sheet name="Notes explicatives" sheetId="46" r:id="rId2"/>
    <sheet name="Aide-mémoire standard" sheetId="47" r:id="rId3"/>
    <sheet name="Aide-mémoire famille" sheetId="48" r:id="rId4"/>
    <sheet name="Aide-mémoire retraite" sheetId="49" r:id="rId5"/>
    <sheet name="Janvier" sheetId="52" r:id="rId6"/>
    <sheet name="Février" sheetId="66" r:id="rId7"/>
    <sheet name="Mars" sheetId="67" r:id="rId8"/>
    <sheet name="Avril" sheetId="68" r:id="rId9"/>
    <sheet name="Mai" sheetId="69" r:id="rId10"/>
    <sheet name="Juin" sheetId="70" r:id="rId11"/>
    <sheet name="Juillet" sheetId="71" r:id="rId12"/>
    <sheet name="Août" sheetId="72" r:id="rId13"/>
    <sheet name="Septembre" sheetId="73" r:id="rId14"/>
    <sheet name="Octobre" sheetId="74" r:id="rId15"/>
    <sheet name="Novembre" sheetId="75" r:id="rId16"/>
    <sheet name="Décembre" sheetId="76" r:id="rId17"/>
  </sheets>
  <definedNames>
    <definedName name="listeannées">listes!$C$4:$C$15</definedName>
    <definedName name="listemois">listes!$B$4:$B$15</definedName>
    <definedName name="listemoisnumérique">listes!$B$4:$B$15</definedName>
    <definedName name="Listemoistexte">listes!$A$4:$A$15</definedName>
    <definedName name="Moisnumérique">listes!$B$3:$B$15</definedName>
    <definedName name="Moistexte">listes!$A$3:$A$15</definedName>
    <definedName name="_xlnm.Print_Area" localSheetId="12">Août!$A$1:$R$80</definedName>
    <definedName name="_xlnm.Print_Area" localSheetId="8">Avril!$A$1:$R$80</definedName>
    <definedName name="_xlnm.Print_Area" localSheetId="16">Décembre!$A$1:$R$80</definedName>
    <definedName name="_xlnm.Print_Area" localSheetId="6">Février!$A$1:$R$80</definedName>
    <definedName name="_xlnm.Print_Area" localSheetId="5">Janvier!$A$1:$R$80</definedName>
    <definedName name="_xlnm.Print_Area" localSheetId="11">Juillet!$A$1:$R$80</definedName>
    <definedName name="_xlnm.Print_Area" localSheetId="10">Juin!$A$1:$R$80</definedName>
    <definedName name="_xlnm.Print_Area" localSheetId="9">Mai!$A$1:$R$80</definedName>
    <definedName name="_xlnm.Print_Area" localSheetId="7">Mars!$A$1:$R$80</definedName>
    <definedName name="_xlnm.Print_Area" localSheetId="15">Novembre!$A$1:$R$80</definedName>
    <definedName name="_xlnm.Print_Area" localSheetId="14">Octobre!$A$1:$R$80</definedName>
    <definedName name="_xlnm.Print_Area" localSheetId="13">Septembre!$A$1:$R$80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7" i="76" l="1"/>
  <c r="Q77" i="76"/>
  <c r="O77" i="76"/>
  <c r="N77" i="76"/>
  <c r="L77" i="76"/>
  <c r="K77" i="76"/>
  <c r="I77" i="76"/>
  <c r="H77" i="76"/>
  <c r="F77" i="76"/>
  <c r="E77" i="76"/>
  <c r="C77" i="76"/>
  <c r="B77" i="76"/>
  <c r="R67" i="76"/>
  <c r="Q67" i="76"/>
  <c r="O67" i="76"/>
  <c r="N67" i="76"/>
  <c r="L67" i="76"/>
  <c r="K67" i="76"/>
  <c r="I67" i="76"/>
  <c r="H67" i="76"/>
  <c r="F67" i="76"/>
  <c r="E67" i="76"/>
  <c r="C67" i="76"/>
  <c r="B67" i="76"/>
  <c r="R57" i="76"/>
  <c r="Q57" i="76"/>
  <c r="O57" i="76"/>
  <c r="N57" i="76"/>
  <c r="L57" i="76"/>
  <c r="K57" i="76"/>
  <c r="I57" i="76"/>
  <c r="H57" i="76"/>
  <c r="F57" i="76"/>
  <c r="E57" i="76"/>
  <c r="C57" i="76"/>
  <c r="B57" i="76"/>
  <c r="E43" i="76"/>
  <c r="C43" i="76"/>
  <c r="R37" i="76"/>
  <c r="Q37" i="76"/>
  <c r="O37" i="76"/>
  <c r="N37" i="76"/>
  <c r="L37" i="76"/>
  <c r="K37" i="76"/>
  <c r="I37" i="76"/>
  <c r="H37" i="76"/>
  <c r="F37" i="76"/>
  <c r="E37" i="76"/>
  <c r="C37" i="76"/>
  <c r="B37" i="76"/>
  <c r="R27" i="76"/>
  <c r="Q27" i="76"/>
  <c r="O27" i="76"/>
  <c r="N27" i="76"/>
  <c r="L27" i="76"/>
  <c r="K27" i="76"/>
  <c r="I27" i="76"/>
  <c r="H27" i="76"/>
  <c r="F27" i="76"/>
  <c r="E27" i="76"/>
  <c r="C27" i="76"/>
  <c r="B27" i="76"/>
  <c r="R17" i="76"/>
  <c r="Q17" i="76"/>
  <c r="O17" i="76"/>
  <c r="N17" i="76"/>
  <c r="L17" i="76"/>
  <c r="K17" i="76"/>
  <c r="I17" i="76"/>
  <c r="H17" i="76"/>
  <c r="F17" i="76"/>
  <c r="E17" i="76"/>
  <c r="C17" i="76"/>
  <c r="B17" i="76"/>
  <c r="B18" i="76" s="1"/>
  <c r="E3" i="76"/>
  <c r="T3" i="76" s="1"/>
  <c r="R77" i="75"/>
  <c r="Q77" i="75"/>
  <c r="O77" i="75"/>
  <c r="N77" i="75"/>
  <c r="L77" i="75"/>
  <c r="K77" i="75"/>
  <c r="I77" i="75"/>
  <c r="H77" i="75"/>
  <c r="F77" i="75"/>
  <c r="E77" i="75"/>
  <c r="C77" i="75"/>
  <c r="B77" i="75"/>
  <c r="R67" i="75"/>
  <c r="Q67" i="75"/>
  <c r="O67" i="75"/>
  <c r="N67" i="75"/>
  <c r="L67" i="75"/>
  <c r="K67" i="75"/>
  <c r="I67" i="75"/>
  <c r="H67" i="75"/>
  <c r="F67" i="75"/>
  <c r="E67" i="75"/>
  <c r="C67" i="75"/>
  <c r="B67" i="75"/>
  <c r="R57" i="75"/>
  <c r="Q57" i="75"/>
  <c r="O57" i="75"/>
  <c r="N57" i="75"/>
  <c r="L57" i="75"/>
  <c r="K57" i="75"/>
  <c r="I57" i="75"/>
  <c r="H57" i="75"/>
  <c r="F57" i="75"/>
  <c r="E57" i="75"/>
  <c r="C57" i="75"/>
  <c r="B57" i="75"/>
  <c r="E43" i="75"/>
  <c r="C43" i="75"/>
  <c r="R37" i="75"/>
  <c r="Q37" i="75"/>
  <c r="O37" i="75"/>
  <c r="N37" i="75"/>
  <c r="L37" i="75"/>
  <c r="K37" i="75"/>
  <c r="I37" i="75"/>
  <c r="H37" i="75"/>
  <c r="F37" i="75"/>
  <c r="E37" i="75"/>
  <c r="C37" i="75"/>
  <c r="B37" i="75"/>
  <c r="R27" i="75"/>
  <c r="Q27" i="75"/>
  <c r="O27" i="75"/>
  <c r="N27" i="75"/>
  <c r="L27" i="75"/>
  <c r="K27" i="75"/>
  <c r="I27" i="75"/>
  <c r="H27" i="75"/>
  <c r="F27" i="75"/>
  <c r="E27" i="75"/>
  <c r="C27" i="75"/>
  <c r="B27" i="75"/>
  <c r="R17" i="75"/>
  <c r="Q17" i="75"/>
  <c r="O17" i="75"/>
  <c r="N17" i="75"/>
  <c r="L17" i="75"/>
  <c r="K17" i="75"/>
  <c r="I17" i="75"/>
  <c r="H17" i="75"/>
  <c r="F17" i="75"/>
  <c r="E17" i="75"/>
  <c r="C17" i="75"/>
  <c r="B17" i="75"/>
  <c r="E3" i="75"/>
  <c r="T43" i="75" s="1"/>
  <c r="T44" i="75" s="1"/>
  <c r="R77" i="74"/>
  <c r="Q77" i="74"/>
  <c r="O77" i="74"/>
  <c r="N77" i="74"/>
  <c r="L77" i="74"/>
  <c r="K77" i="74"/>
  <c r="I77" i="74"/>
  <c r="H77" i="74"/>
  <c r="F77" i="74"/>
  <c r="E77" i="74"/>
  <c r="C77" i="74"/>
  <c r="B77" i="74"/>
  <c r="R67" i="74"/>
  <c r="Q67" i="74"/>
  <c r="O67" i="74"/>
  <c r="N67" i="74"/>
  <c r="L67" i="74"/>
  <c r="K67" i="74"/>
  <c r="I67" i="74"/>
  <c r="H67" i="74"/>
  <c r="F67" i="74"/>
  <c r="E67" i="74"/>
  <c r="C67" i="74"/>
  <c r="B67" i="74"/>
  <c r="R57" i="74"/>
  <c r="Q57" i="74"/>
  <c r="O57" i="74"/>
  <c r="N57" i="74"/>
  <c r="L57" i="74"/>
  <c r="K57" i="74"/>
  <c r="I57" i="74"/>
  <c r="H57" i="74"/>
  <c r="F57" i="74"/>
  <c r="E57" i="74"/>
  <c r="C57" i="74"/>
  <c r="B57" i="74"/>
  <c r="E43" i="74"/>
  <c r="C43" i="74"/>
  <c r="R37" i="74"/>
  <c r="Q37" i="74"/>
  <c r="O37" i="74"/>
  <c r="N37" i="74"/>
  <c r="L37" i="74"/>
  <c r="K37" i="74"/>
  <c r="I37" i="74"/>
  <c r="H37" i="74"/>
  <c r="F37" i="74"/>
  <c r="E37" i="74"/>
  <c r="C37" i="74"/>
  <c r="B37" i="74"/>
  <c r="R27" i="74"/>
  <c r="Q27" i="74"/>
  <c r="O27" i="74"/>
  <c r="N27" i="74"/>
  <c r="L27" i="74"/>
  <c r="K27" i="74"/>
  <c r="I27" i="74"/>
  <c r="H27" i="74"/>
  <c r="F27" i="74"/>
  <c r="E27" i="74"/>
  <c r="C27" i="74"/>
  <c r="B27" i="74"/>
  <c r="R17" i="74"/>
  <c r="Q17" i="74"/>
  <c r="O17" i="74"/>
  <c r="N17" i="74"/>
  <c r="L17" i="74"/>
  <c r="K17" i="74"/>
  <c r="I17" i="74"/>
  <c r="H17" i="74"/>
  <c r="F17" i="74"/>
  <c r="E17" i="74"/>
  <c r="C17" i="74"/>
  <c r="B17" i="74"/>
  <c r="E3" i="74"/>
  <c r="T3" i="74" s="1"/>
  <c r="R77" i="73"/>
  <c r="Q77" i="73"/>
  <c r="O77" i="73"/>
  <c r="N77" i="73"/>
  <c r="L77" i="73"/>
  <c r="K77" i="73"/>
  <c r="I77" i="73"/>
  <c r="H77" i="73"/>
  <c r="F77" i="73"/>
  <c r="E77" i="73"/>
  <c r="C77" i="73"/>
  <c r="B77" i="73"/>
  <c r="R67" i="73"/>
  <c r="Q67" i="73"/>
  <c r="O67" i="73"/>
  <c r="N67" i="73"/>
  <c r="L67" i="73"/>
  <c r="K67" i="73"/>
  <c r="I67" i="73"/>
  <c r="H67" i="73"/>
  <c r="F67" i="73"/>
  <c r="E67" i="73"/>
  <c r="C67" i="73"/>
  <c r="B67" i="73"/>
  <c r="R57" i="73"/>
  <c r="Q57" i="73"/>
  <c r="O57" i="73"/>
  <c r="N57" i="73"/>
  <c r="L57" i="73"/>
  <c r="K57" i="73"/>
  <c r="I57" i="73"/>
  <c r="H57" i="73"/>
  <c r="F57" i="73"/>
  <c r="E57" i="73"/>
  <c r="C57" i="73"/>
  <c r="B57" i="73"/>
  <c r="E43" i="73"/>
  <c r="C43" i="73"/>
  <c r="R37" i="73"/>
  <c r="Q37" i="73"/>
  <c r="O37" i="73"/>
  <c r="N37" i="73"/>
  <c r="L37" i="73"/>
  <c r="K37" i="73"/>
  <c r="I37" i="73"/>
  <c r="H37" i="73"/>
  <c r="F37" i="73"/>
  <c r="E37" i="73"/>
  <c r="C37" i="73"/>
  <c r="B37" i="73"/>
  <c r="R27" i="73"/>
  <c r="Q27" i="73"/>
  <c r="O27" i="73"/>
  <c r="N27" i="73"/>
  <c r="L27" i="73"/>
  <c r="K27" i="73"/>
  <c r="I27" i="73"/>
  <c r="H27" i="73"/>
  <c r="F27" i="73"/>
  <c r="E27" i="73"/>
  <c r="C27" i="73"/>
  <c r="B27" i="73"/>
  <c r="R17" i="73"/>
  <c r="Q17" i="73"/>
  <c r="O17" i="73"/>
  <c r="N17" i="73"/>
  <c r="L17" i="73"/>
  <c r="K17" i="73"/>
  <c r="I17" i="73"/>
  <c r="H17" i="73"/>
  <c r="F17" i="73"/>
  <c r="E17" i="73"/>
  <c r="C17" i="73"/>
  <c r="B17" i="73"/>
  <c r="E3" i="73"/>
  <c r="T43" i="73" s="1"/>
  <c r="T44" i="73" s="1"/>
  <c r="R77" i="72"/>
  <c r="Q77" i="72"/>
  <c r="O77" i="72"/>
  <c r="N77" i="72"/>
  <c r="L77" i="72"/>
  <c r="K77" i="72"/>
  <c r="I77" i="72"/>
  <c r="H77" i="72"/>
  <c r="F77" i="72"/>
  <c r="E77" i="72"/>
  <c r="C77" i="72"/>
  <c r="B77" i="72"/>
  <c r="R67" i="72"/>
  <c r="Q67" i="72"/>
  <c r="O67" i="72"/>
  <c r="N67" i="72"/>
  <c r="L67" i="72"/>
  <c r="K67" i="72"/>
  <c r="I67" i="72"/>
  <c r="H67" i="72"/>
  <c r="F67" i="72"/>
  <c r="E67" i="72"/>
  <c r="C67" i="72"/>
  <c r="B67" i="72"/>
  <c r="R57" i="72"/>
  <c r="Q57" i="72"/>
  <c r="O57" i="72"/>
  <c r="N57" i="72"/>
  <c r="L57" i="72"/>
  <c r="K57" i="72"/>
  <c r="I57" i="72"/>
  <c r="H57" i="72"/>
  <c r="F57" i="72"/>
  <c r="E57" i="72"/>
  <c r="C57" i="72"/>
  <c r="B57" i="72"/>
  <c r="E43" i="72"/>
  <c r="C43" i="72"/>
  <c r="R37" i="72"/>
  <c r="Q37" i="72"/>
  <c r="O37" i="72"/>
  <c r="N37" i="72"/>
  <c r="L37" i="72"/>
  <c r="K37" i="72"/>
  <c r="I37" i="72"/>
  <c r="H37" i="72"/>
  <c r="F37" i="72"/>
  <c r="E37" i="72"/>
  <c r="C37" i="72"/>
  <c r="B37" i="72"/>
  <c r="R27" i="72"/>
  <c r="Q27" i="72"/>
  <c r="O27" i="72"/>
  <c r="N27" i="72"/>
  <c r="L27" i="72"/>
  <c r="K27" i="72"/>
  <c r="I27" i="72"/>
  <c r="H27" i="72"/>
  <c r="F27" i="72"/>
  <c r="E27" i="72"/>
  <c r="C27" i="72"/>
  <c r="B27" i="72"/>
  <c r="R17" i="72"/>
  <c r="Q17" i="72"/>
  <c r="O17" i="72"/>
  <c r="N17" i="72"/>
  <c r="L17" i="72"/>
  <c r="K17" i="72"/>
  <c r="I17" i="72"/>
  <c r="H17" i="72"/>
  <c r="F17" i="72"/>
  <c r="E17" i="72"/>
  <c r="C17" i="72"/>
  <c r="B17" i="72"/>
  <c r="E3" i="72"/>
  <c r="T43" i="72" s="1"/>
  <c r="T44" i="72" s="1"/>
  <c r="R77" i="71"/>
  <c r="Q77" i="71"/>
  <c r="O77" i="71"/>
  <c r="N77" i="71"/>
  <c r="L77" i="71"/>
  <c r="K77" i="71"/>
  <c r="I77" i="71"/>
  <c r="H77" i="71"/>
  <c r="F77" i="71"/>
  <c r="E77" i="71"/>
  <c r="C77" i="71"/>
  <c r="B77" i="71"/>
  <c r="R67" i="71"/>
  <c r="Q67" i="71"/>
  <c r="O67" i="71"/>
  <c r="N67" i="71"/>
  <c r="L67" i="71"/>
  <c r="K67" i="71"/>
  <c r="I67" i="71"/>
  <c r="H67" i="71"/>
  <c r="F67" i="71"/>
  <c r="E67" i="71"/>
  <c r="C67" i="71"/>
  <c r="B67" i="71"/>
  <c r="R57" i="71"/>
  <c r="Q57" i="71"/>
  <c r="O57" i="71"/>
  <c r="N57" i="71"/>
  <c r="L57" i="71"/>
  <c r="K57" i="71"/>
  <c r="I57" i="71"/>
  <c r="H57" i="71"/>
  <c r="F57" i="71"/>
  <c r="E57" i="71"/>
  <c r="C57" i="71"/>
  <c r="B57" i="71"/>
  <c r="E43" i="71"/>
  <c r="C43" i="71"/>
  <c r="R37" i="71"/>
  <c r="Q37" i="71"/>
  <c r="O37" i="71"/>
  <c r="N37" i="71"/>
  <c r="L37" i="71"/>
  <c r="K37" i="71"/>
  <c r="I37" i="71"/>
  <c r="H37" i="71"/>
  <c r="F37" i="71"/>
  <c r="E37" i="71"/>
  <c r="C37" i="71"/>
  <c r="B37" i="71"/>
  <c r="R27" i="71"/>
  <c r="Q27" i="71"/>
  <c r="O27" i="71"/>
  <c r="N27" i="71"/>
  <c r="L27" i="71"/>
  <c r="K27" i="71"/>
  <c r="I27" i="71"/>
  <c r="H27" i="71"/>
  <c r="F27" i="71"/>
  <c r="E27" i="71"/>
  <c r="C27" i="71"/>
  <c r="B27" i="71"/>
  <c r="R17" i="71"/>
  <c r="Q17" i="71"/>
  <c r="O17" i="71"/>
  <c r="N17" i="71"/>
  <c r="L17" i="71"/>
  <c r="K17" i="71"/>
  <c r="I17" i="71"/>
  <c r="H17" i="71"/>
  <c r="F17" i="71"/>
  <c r="E17" i="71"/>
  <c r="C17" i="71"/>
  <c r="B17" i="71"/>
  <c r="E3" i="71"/>
  <c r="T43" i="71" s="1"/>
  <c r="T44" i="71" s="1"/>
  <c r="R77" i="70"/>
  <c r="Q77" i="70"/>
  <c r="O77" i="70"/>
  <c r="N77" i="70"/>
  <c r="L77" i="70"/>
  <c r="K77" i="70"/>
  <c r="I77" i="70"/>
  <c r="H77" i="70"/>
  <c r="F77" i="70"/>
  <c r="E77" i="70"/>
  <c r="C77" i="70"/>
  <c r="B77" i="70"/>
  <c r="R67" i="70"/>
  <c r="Q67" i="70"/>
  <c r="O67" i="70"/>
  <c r="N67" i="70"/>
  <c r="L67" i="70"/>
  <c r="K67" i="70"/>
  <c r="I67" i="70"/>
  <c r="H67" i="70"/>
  <c r="F67" i="70"/>
  <c r="E67" i="70"/>
  <c r="C67" i="70"/>
  <c r="B67" i="70"/>
  <c r="R57" i="70"/>
  <c r="Q57" i="70"/>
  <c r="O57" i="70"/>
  <c r="N57" i="70"/>
  <c r="L57" i="70"/>
  <c r="K57" i="70"/>
  <c r="I57" i="70"/>
  <c r="H57" i="70"/>
  <c r="F57" i="70"/>
  <c r="E57" i="70"/>
  <c r="C57" i="70"/>
  <c r="B57" i="70"/>
  <c r="E43" i="70"/>
  <c r="C43" i="70"/>
  <c r="R37" i="70"/>
  <c r="Q37" i="70"/>
  <c r="O37" i="70"/>
  <c r="N37" i="70"/>
  <c r="L37" i="70"/>
  <c r="K37" i="70"/>
  <c r="I37" i="70"/>
  <c r="H37" i="70"/>
  <c r="F37" i="70"/>
  <c r="E37" i="70"/>
  <c r="C37" i="70"/>
  <c r="B37" i="70"/>
  <c r="R27" i="70"/>
  <c r="Q27" i="70"/>
  <c r="O27" i="70"/>
  <c r="N27" i="70"/>
  <c r="L27" i="70"/>
  <c r="K27" i="70"/>
  <c r="I27" i="70"/>
  <c r="H27" i="70"/>
  <c r="F27" i="70"/>
  <c r="E27" i="70"/>
  <c r="C27" i="70"/>
  <c r="B27" i="70"/>
  <c r="R17" i="70"/>
  <c r="Q17" i="70"/>
  <c r="O17" i="70"/>
  <c r="N17" i="70"/>
  <c r="L17" i="70"/>
  <c r="K17" i="70"/>
  <c r="I17" i="70"/>
  <c r="H17" i="70"/>
  <c r="F17" i="70"/>
  <c r="E17" i="70"/>
  <c r="C17" i="70"/>
  <c r="B17" i="70"/>
  <c r="E3" i="70"/>
  <c r="T43" i="70" s="1"/>
  <c r="T44" i="70" s="1"/>
  <c r="R77" i="69"/>
  <c r="Q77" i="69"/>
  <c r="O77" i="69"/>
  <c r="N77" i="69"/>
  <c r="L77" i="69"/>
  <c r="K77" i="69"/>
  <c r="I77" i="69"/>
  <c r="H77" i="69"/>
  <c r="F77" i="69"/>
  <c r="E77" i="69"/>
  <c r="C77" i="69"/>
  <c r="B77" i="69"/>
  <c r="R67" i="69"/>
  <c r="Q67" i="69"/>
  <c r="O67" i="69"/>
  <c r="N67" i="69"/>
  <c r="L67" i="69"/>
  <c r="K67" i="69"/>
  <c r="I67" i="69"/>
  <c r="H67" i="69"/>
  <c r="F67" i="69"/>
  <c r="E67" i="69"/>
  <c r="C67" i="69"/>
  <c r="B67" i="69"/>
  <c r="R57" i="69"/>
  <c r="Q57" i="69"/>
  <c r="O57" i="69"/>
  <c r="N57" i="69"/>
  <c r="L57" i="69"/>
  <c r="K57" i="69"/>
  <c r="I57" i="69"/>
  <c r="H57" i="69"/>
  <c r="F57" i="69"/>
  <c r="E57" i="69"/>
  <c r="C57" i="69"/>
  <c r="B57" i="69"/>
  <c r="E43" i="69"/>
  <c r="C43" i="69"/>
  <c r="R37" i="69"/>
  <c r="Q37" i="69"/>
  <c r="O37" i="69"/>
  <c r="N37" i="69"/>
  <c r="L37" i="69"/>
  <c r="K37" i="69"/>
  <c r="I37" i="69"/>
  <c r="H37" i="69"/>
  <c r="F37" i="69"/>
  <c r="E37" i="69"/>
  <c r="C37" i="69"/>
  <c r="B37" i="69"/>
  <c r="R27" i="69"/>
  <c r="Q27" i="69"/>
  <c r="O27" i="69"/>
  <c r="N27" i="69"/>
  <c r="L27" i="69"/>
  <c r="K27" i="69"/>
  <c r="I27" i="69"/>
  <c r="H27" i="69"/>
  <c r="F27" i="69"/>
  <c r="E27" i="69"/>
  <c r="C27" i="69"/>
  <c r="B27" i="69"/>
  <c r="R17" i="69"/>
  <c r="Q17" i="69"/>
  <c r="O17" i="69"/>
  <c r="N17" i="69"/>
  <c r="L17" i="69"/>
  <c r="K17" i="69"/>
  <c r="I17" i="69"/>
  <c r="H17" i="69"/>
  <c r="F17" i="69"/>
  <c r="E17" i="69"/>
  <c r="C17" i="69"/>
  <c r="B17" i="69"/>
  <c r="E3" i="69"/>
  <c r="T43" i="69" s="1"/>
  <c r="T44" i="69" s="1"/>
  <c r="R77" i="68"/>
  <c r="Q77" i="68"/>
  <c r="O77" i="68"/>
  <c r="N77" i="68"/>
  <c r="L77" i="68"/>
  <c r="K77" i="68"/>
  <c r="I77" i="68"/>
  <c r="H77" i="68"/>
  <c r="F77" i="68"/>
  <c r="E77" i="68"/>
  <c r="C77" i="68"/>
  <c r="B77" i="68"/>
  <c r="R67" i="68"/>
  <c r="Q67" i="68"/>
  <c r="O67" i="68"/>
  <c r="N67" i="68"/>
  <c r="L67" i="68"/>
  <c r="K67" i="68"/>
  <c r="I67" i="68"/>
  <c r="H67" i="68"/>
  <c r="F67" i="68"/>
  <c r="E67" i="68"/>
  <c r="C67" i="68"/>
  <c r="B67" i="68"/>
  <c r="R57" i="68"/>
  <c r="Q57" i="68"/>
  <c r="O57" i="68"/>
  <c r="N57" i="68"/>
  <c r="L57" i="68"/>
  <c r="K57" i="68"/>
  <c r="I57" i="68"/>
  <c r="H57" i="68"/>
  <c r="F57" i="68"/>
  <c r="E57" i="68"/>
  <c r="C57" i="68"/>
  <c r="B57" i="68"/>
  <c r="E43" i="68"/>
  <c r="C43" i="68"/>
  <c r="R37" i="68"/>
  <c r="Q37" i="68"/>
  <c r="O37" i="68"/>
  <c r="N37" i="68"/>
  <c r="L37" i="68"/>
  <c r="K37" i="68"/>
  <c r="I37" i="68"/>
  <c r="H37" i="68"/>
  <c r="F37" i="68"/>
  <c r="E37" i="68"/>
  <c r="C37" i="68"/>
  <c r="B37" i="68"/>
  <c r="R27" i="68"/>
  <c r="Q27" i="68"/>
  <c r="O27" i="68"/>
  <c r="N27" i="68"/>
  <c r="L27" i="68"/>
  <c r="K27" i="68"/>
  <c r="I27" i="68"/>
  <c r="H27" i="68"/>
  <c r="F27" i="68"/>
  <c r="E27" i="68"/>
  <c r="C27" i="68"/>
  <c r="B27" i="68"/>
  <c r="R17" i="68"/>
  <c r="Q17" i="68"/>
  <c r="O17" i="68"/>
  <c r="N17" i="68"/>
  <c r="L17" i="68"/>
  <c r="K17" i="68"/>
  <c r="I17" i="68"/>
  <c r="H17" i="68"/>
  <c r="F17" i="68"/>
  <c r="E17" i="68"/>
  <c r="C17" i="68"/>
  <c r="B17" i="68"/>
  <c r="E3" i="68"/>
  <c r="T3" i="68" s="1"/>
  <c r="R77" i="67"/>
  <c r="Q77" i="67"/>
  <c r="O77" i="67"/>
  <c r="N77" i="67"/>
  <c r="L77" i="67"/>
  <c r="K77" i="67"/>
  <c r="I77" i="67"/>
  <c r="H77" i="67"/>
  <c r="F77" i="67"/>
  <c r="E77" i="67"/>
  <c r="C77" i="67"/>
  <c r="B77" i="67"/>
  <c r="R67" i="67"/>
  <c r="Q67" i="67"/>
  <c r="O67" i="67"/>
  <c r="N67" i="67"/>
  <c r="L67" i="67"/>
  <c r="K67" i="67"/>
  <c r="I67" i="67"/>
  <c r="H67" i="67"/>
  <c r="F67" i="67"/>
  <c r="E67" i="67"/>
  <c r="C67" i="67"/>
  <c r="B67" i="67"/>
  <c r="R57" i="67"/>
  <c r="Q57" i="67"/>
  <c r="O57" i="67"/>
  <c r="N57" i="67"/>
  <c r="L57" i="67"/>
  <c r="K57" i="67"/>
  <c r="I57" i="67"/>
  <c r="H57" i="67"/>
  <c r="F57" i="67"/>
  <c r="E57" i="67"/>
  <c r="C57" i="67"/>
  <c r="B57" i="67"/>
  <c r="E43" i="67"/>
  <c r="C43" i="67"/>
  <c r="R37" i="67"/>
  <c r="Q37" i="67"/>
  <c r="O37" i="67"/>
  <c r="N37" i="67"/>
  <c r="L37" i="67"/>
  <c r="K37" i="67"/>
  <c r="I37" i="67"/>
  <c r="H37" i="67"/>
  <c r="F37" i="67"/>
  <c r="E37" i="67"/>
  <c r="C37" i="67"/>
  <c r="B37" i="67"/>
  <c r="R27" i="67"/>
  <c r="Q27" i="67"/>
  <c r="O27" i="67"/>
  <c r="N27" i="67"/>
  <c r="L27" i="67"/>
  <c r="K27" i="67"/>
  <c r="I27" i="67"/>
  <c r="H27" i="67"/>
  <c r="F27" i="67"/>
  <c r="E27" i="67"/>
  <c r="C27" i="67"/>
  <c r="B27" i="67"/>
  <c r="R17" i="67"/>
  <c r="Q17" i="67"/>
  <c r="O17" i="67"/>
  <c r="N17" i="67"/>
  <c r="L17" i="67"/>
  <c r="K17" i="67"/>
  <c r="I17" i="67"/>
  <c r="H17" i="67"/>
  <c r="F17" i="67"/>
  <c r="E17" i="67"/>
  <c r="C17" i="67"/>
  <c r="B17" i="67"/>
  <c r="E3" i="67"/>
  <c r="T3" i="67" s="1"/>
  <c r="R77" i="66"/>
  <c r="Q77" i="66"/>
  <c r="O77" i="66"/>
  <c r="N77" i="66"/>
  <c r="L77" i="66"/>
  <c r="K77" i="66"/>
  <c r="I77" i="66"/>
  <c r="H77" i="66"/>
  <c r="F77" i="66"/>
  <c r="E77" i="66"/>
  <c r="C77" i="66"/>
  <c r="B77" i="66"/>
  <c r="R67" i="66"/>
  <c r="Q67" i="66"/>
  <c r="O67" i="66"/>
  <c r="N67" i="66"/>
  <c r="L67" i="66"/>
  <c r="K67" i="66"/>
  <c r="I67" i="66"/>
  <c r="H67" i="66"/>
  <c r="F67" i="66"/>
  <c r="E67" i="66"/>
  <c r="C67" i="66"/>
  <c r="B67" i="66"/>
  <c r="R57" i="66"/>
  <c r="Q57" i="66"/>
  <c r="O57" i="66"/>
  <c r="N57" i="66"/>
  <c r="L57" i="66"/>
  <c r="K57" i="66"/>
  <c r="I57" i="66"/>
  <c r="H57" i="66"/>
  <c r="F57" i="66"/>
  <c r="E57" i="66"/>
  <c r="C57" i="66"/>
  <c r="B57" i="66"/>
  <c r="E43" i="66"/>
  <c r="C43" i="66"/>
  <c r="R37" i="66"/>
  <c r="Q37" i="66"/>
  <c r="O37" i="66"/>
  <c r="N37" i="66"/>
  <c r="L37" i="66"/>
  <c r="K37" i="66"/>
  <c r="I37" i="66"/>
  <c r="H37" i="66"/>
  <c r="F37" i="66"/>
  <c r="E37" i="66"/>
  <c r="C37" i="66"/>
  <c r="B37" i="66"/>
  <c r="R27" i="66"/>
  <c r="Q27" i="66"/>
  <c r="O27" i="66"/>
  <c r="N27" i="66"/>
  <c r="L27" i="66"/>
  <c r="K27" i="66"/>
  <c r="I27" i="66"/>
  <c r="H27" i="66"/>
  <c r="F27" i="66"/>
  <c r="E27" i="66"/>
  <c r="C27" i="66"/>
  <c r="B27" i="66"/>
  <c r="R17" i="66"/>
  <c r="Q17" i="66"/>
  <c r="O17" i="66"/>
  <c r="N17" i="66"/>
  <c r="L17" i="66"/>
  <c r="K17" i="66"/>
  <c r="I17" i="66"/>
  <c r="H17" i="66"/>
  <c r="F17" i="66"/>
  <c r="E17" i="66"/>
  <c r="C17" i="66"/>
  <c r="B17" i="66"/>
  <c r="E3" i="66"/>
  <c r="T3" i="66" s="1"/>
  <c r="F1" i="46"/>
  <c r="C43" i="52"/>
  <c r="P19" i="68" l="1"/>
  <c r="B18" i="66"/>
  <c r="E18" i="66" s="1"/>
  <c r="H18" i="66" s="1"/>
  <c r="K18" i="66" s="1"/>
  <c r="N18" i="66" s="1"/>
  <c r="Q18" i="66" s="1"/>
  <c r="B28" i="66" s="1"/>
  <c r="E28" i="66" s="1"/>
  <c r="H28" i="66" s="1"/>
  <c r="K28" i="66" s="1"/>
  <c r="N28" i="66" s="1"/>
  <c r="Q28" i="66" s="1"/>
  <c r="B38" i="66" s="1"/>
  <c r="E38" i="66" s="1"/>
  <c r="H38" i="66" s="1"/>
  <c r="K38" i="66" s="1"/>
  <c r="N38" i="66" s="1"/>
  <c r="Q38" i="66" s="1"/>
  <c r="B58" i="66" s="1"/>
  <c r="E58" i="66" s="1"/>
  <c r="H58" i="66" s="1"/>
  <c r="K58" i="66" s="1"/>
  <c r="N58" i="66" s="1"/>
  <c r="Q58" i="66" s="1"/>
  <c r="B68" i="66" s="1"/>
  <c r="E68" i="66" s="1"/>
  <c r="H68" i="66" s="1"/>
  <c r="K68" i="66" s="1"/>
  <c r="N68" i="66" s="1"/>
  <c r="Q68" i="66" s="1"/>
  <c r="B78" i="66" s="1"/>
  <c r="E78" i="66" s="1"/>
  <c r="H78" i="66" s="1"/>
  <c r="K78" i="66" s="1"/>
  <c r="N78" i="66" s="1"/>
  <c r="Q78" i="66" s="1"/>
  <c r="Q80" i="66" s="1"/>
  <c r="B18" i="67"/>
  <c r="E18" i="67" s="1"/>
  <c r="H18" i="67" s="1"/>
  <c r="K18" i="67" s="1"/>
  <c r="N18" i="67" s="1"/>
  <c r="Q18" i="67" s="1"/>
  <c r="B28" i="67" s="1"/>
  <c r="E28" i="67" s="1"/>
  <c r="H28" i="67" s="1"/>
  <c r="K28" i="67" s="1"/>
  <c r="N28" i="67" s="1"/>
  <c r="Q28" i="67" s="1"/>
  <c r="B38" i="67" s="1"/>
  <c r="E38" i="67" s="1"/>
  <c r="H38" i="67" s="1"/>
  <c r="K38" i="67" s="1"/>
  <c r="N38" i="67" s="1"/>
  <c r="Q38" i="67" s="1"/>
  <c r="B58" i="67" s="1"/>
  <c r="E58" i="67" s="1"/>
  <c r="H58" i="67" s="1"/>
  <c r="K58" i="67" s="1"/>
  <c r="N58" i="67" s="1"/>
  <c r="Q58" i="67" s="1"/>
  <c r="B68" i="67" s="1"/>
  <c r="E68" i="67" s="1"/>
  <c r="H68" i="67" s="1"/>
  <c r="K68" i="67" s="1"/>
  <c r="N68" i="67" s="1"/>
  <c r="Q68" i="67" s="1"/>
  <c r="B78" i="67" s="1"/>
  <c r="E78" i="67" s="1"/>
  <c r="H78" i="67" s="1"/>
  <c r="K78" i="67" s="1"/>
  <c r="N78" i="67" s="1"/>
  <c r="Q78" i="67" s="1"/>
  <c r="Q80" i="67" s="1"/>
  <c r="B18" i="68"/>
  <c r="E18" i="68" s="1"/>
  <c r="H18" i="68" s="1"/>
  <c r="K18" i="68" s="1"/>
  <c r="N18" i="68" s="1"/>
  <c r="Q18" i="68" s="1"/>
  <c r="B28" i="68" s="1"/>
  <c r="E28" i="68" s="1"/>
  <c r="H28" i="68" s="1"/>
  <c r="K28" i="68" s="1"/>
  <c r="N28" i="68" s="1"/>
  <c r="Q28" i="68" s="1"/>
  <c r="B38" i="68" s="1"/>
  <c r="E38" i="68" s="1"/>
  <c r="H38" i="68" s="1"/>
  <c r="K38" i="68" s="1"/>
  <c r="N38" i="68" s="1"/>
  <c r="Q38" i="68" s="1"/>
  <c r="B58" i="68" s="1"/>
  <c r="E58" i="68" s="1"/>
  <c r="H58" i="68" s="1"/>
  <c r="K58" i="68" s="1"/>
  <c r="N58" i="68" s="1"/>
  <c r="Q58" i="68" s="1"/>
  <c r="B68" i="68" s="1"/>
  <c r="E68" i="68" s="1"/>
  <c r="H68" i="68" s="1"/>
  <c r="K68" i="68" s="1"/>
  <c r="N68" i="68" s="1"/>
  <c r="Q68" i="68" s="1"/>
  <c r="B78" i="68" s="1"/>
  <c r="E78" i="68" s="1"/>
  <c r="H78" i="68" s="1"/>
  <c r="K78" i="68" s="1"/>
  <c r="N78" i="68" s="1"/>
  <c r="Q78" i="68" s="1"/>
  <c r="Q80" i="68" s="1"/>
  <c r="B18" i="69"/>
  <c r="E18" i="69" s="1"/>
  <c r="H18" i="69" s="1"/>
  <c r="K18" i="69" s="1"/>
  <c r="N18" i="69" s="1"/>
  <c r="Q18" i="69" s="1"/>
  <c r="B28" i="69" s="1"/>
  <c r="E28" i="69" s="1"/>
  <c r="H28" i="69" s="1"/>
  <c r="K28" i="69" s="1"/>
  <c r="N28" i="69" s="1"/>
  <c r="Q28" i="69" s="1"/>
  <c r="B38" i="69" s="1"/>
  <c r="E38" i="69" s="1"/>
  <c r="H38" i="69" s="1"/>
  <c r="K38" i="69" s="1"/>
  <c r="N38" i="69" s="1"/>
  <c r="Q38" i="69" s="1"/>
  <c r="B58" i="69" s="1"/>
  <c r="E58" i="69" s="1"/>
  <c r="H58" i="69" s="1"/>
  <c r="K58" i="69" s="1"/>
  <c r="N58" i="69" s="1"/>
  <c r="Q58" i="69" s="1"/>
  <c r="B68" i="69" s="1"/>
  <c r="E68" i="69" s="1"/>
  <c r="H68" i="69" s="1"/>
  <c r="K68" i="69" s="1"/>
  <c r="N68" i="69" s="1"/>
  <c r="Q68" i="69" s="1"/>
  <c r="B78" i="69" s="1"/>
  <c r="E78" i="69" s="1"/>
  <c r="H78" i="69" s="1"/>
  <c r="K78" i="69" s="1"/>
  <c r="N78" i="69" s="1"/>
  <c r="Q78" i="69" s="1"/>
  <c r="Q80" i="69" s="1"/>
  <c r="B18" i="70"/>
  <c r="E18" i="70" s="1"/>
  <c r="H18" i="70" s="1"/>
  <c r="K18" i="70" s="1"/>
  <c r="N18" i="70" s="1"/>
  <c r="Q18" i="70" s="1"/>
  <c r="B28" i="70" s="1"/>
  <c r="E28" i="70" s="1"/>
  <c r="H28" i="70" s="1"/>
  <c r="K28" i="70" s="1"/>
  <c r="N28" i="70" s="1"/>
  <c r="Q28" i="70" s="1"/>
  <c r="B38" i="70" s="1"/>
  <c r="E38" i="70" s="1"/>
  <c r="H38" i="70" s="1"/>
  <c r="K38" i="70" s="1"/>
  <c r="N38" i="70" s="1"/>
  <c r="Q38" i="70" s="1"/>
  <c r="B58" i="70" s="1"/>
  <c r="E58" i="70" s="1"/>
  <c r="H58" i="70" s="1"/>
  <c r="K58" i="70" s="1"/>
  <c r="N58" i="70" s="1"/>
  <c r="Q58" i="70" s="1"/>
  <c r="B68" i="70" s="1"/>
  <c r="E68" i="70" s="1"/>
  <c r="H68" i="70" s="1"/>
  <c r="K68" i="70" s="1"/>
  <c r="N68" i="70" s="1"/>
  <c r="Q68" i="70" s="1"/>
  <c r="B78" i="70" s="1"/>
  <c r="E78" i="70" s="1"/>
  <c r="H78" i="70" s="1"/>
  <c r="K78" i="70" s="1"/>
  <c r="N78" i="70" s="1"/>
  <c r="Q78" i="70" s="1"/>
  <c r="Q80" i="70" s="1"/>
  <c r="B18" i="71"/>
  <c r="E18" i="71" s="1"/>
  <c r="H18" i="71" s="1"/>
  <c r="K18" i="71" s="1"/>
  <c r="N18" i="71" s="1"/>
  <c r="Q18" i="71" s="1"/>
  <c r="B28" i="71" s="1"/>
  <c r="E28" i="71" s="1"/>
  <c r="H28" i="71" s="1"/>
  <c r="K28" i="71" s="1"/>
  <c r="N28" i="71" s="1"/>
  <c r="Q28" i="71" s="1"/>
  <c r="B38" i="71" s="1"/>
  <c r="E38" i="71" s="1"/>
  <c r="H38" i="71" s="1"/>
  <c r="K38" i="71" s="1"/>
  <c r="N38" i="71" s="1"/>
  <c r="Q38" i="71" s="1"/>
  <c r="B58" i="71" s="1"/>
  <c r="E58" i="71" s="1"/>
  <c r="H58" i="71" s="1"/>
  <c r="K58" i="71" s="1"/>
  <c r="N58" i="71" s="1"/>
  <c r="Q58" i="71" s="1"/>
  <c r="B68" i="71" s="1"/>
  <c r="E68" i="71" s="1"/>
  <c r="H68" i="71" s="1"/>
  <c r="K68" i="71" s="1"/>
  <c r="N68" i="71" s="1"/>
  <c r="Q68" i="71" s="1"/>
  <c r="B78" i="71" s="1"/>
  <c r="E78" i="71" s="1"/>
  <c r="H78" i="71" s="1"/>
  <c r="K78" i="71" s="1"/>
  <c r="N78" i="71" s="1"/>
  <c r="Q78" i="71" s="1"/>
  <c r="Q80" i="71" s="1"/>
  <c r="B18" i="72"/>
  <c r="E18" i="72" s="1"/>
  <c r="H18" i="72" s="1"/>
  <c r="K18" i="72" s="1"/>
  <c r="N18" i="72" s="1"/>
  <c r="Q18" i="72" s="1"/>
  <c r="B28" i="72" s="1"/>
  <c r="E28" i="72" s="1"/>
  <c r="H28" i="72" s="1"/>
  <c r="K28" i="72" s="1"/>
  <c r="N28" i="72" s="1"/>
  <c r="Q28" i="72" s="1"/>
  <c r="B38" i="72" s="1"/>
  <c r="E38" i="72" s="1"/>
  <c r="H38" i="72" s="1"/>
  <c r="K38" i="72" s="1"/>
  <c r="N38" i="72" s="1"/>
  <c r="Q38" i="72" s="1"/>
  <c r="B58" i="72" s="1"/>
  <c r="E58" i="72" s="1"/>
  <c r="H58" i="72" s="1"/>
  <c r="K58" i="72" s="1"/>
  <c r="N58" i="72" s="1"/>
  <c r="Q58" i="72" s="1"/>
  <c r="B68" i="72" s="1"/>
  <c r="E68" i="72" s="1"/>
  <c r="H68" i="72" s="1"/>
  <c r="K68" i="72" s="1"/>
  <c r="N68" i="72" s="1"/>
  <c r="Q68" i="72" s="1"/>
  <c r="B78" i="72" s="1"/>
  <c r="E78" i="72" s="1"/>
  <c r="H78" i="72" s="1"/>
  <c r="K78" i="72" s="1"/>
  <c r="N78" i="72" s="1"/>
  <c r="Q78" i="72" s="1"/>
  <c r="Q80" i="72" s="1"/>
  <c r="B18" i="73"/>
  <c r="E18" i="73" s="1"/>
  <c r="H18" i="73" s="1"/>
  <c r="K18" i="73" s="1"/>
  <c r="N18" i="73" s="1"/>
  <c r="Q18" i="73" s="1"/>
  <c r="B28" i="73" s="1"/>
  <c r="E28" i="73" s="1"/>
  <c r="H28" i="73" s="1"/>
  <c r="K28" i="73" s="1"/>
  <c r="N28" i="73" s="1"/>
  <c r="Q28" i="73" s="1"/>
  <c r="B38" i="73" s="1"/>
  <c r="E38" i="73" s="1"/>
  <c r="H38" i="73" s="1"/>
  <c r="K38" i="73" s="1"/>
  <c r="N38" i="73" s="1"/>
  <c r="Q38" i="73" s="1"/>
  <c r="B58" i="73" s="1"/>
  <c r="E58" i="73" s="1"/>
  <c r="H58" i="73" s="1"/>
  <c r="K58" i="73" s="1"/>
  <c r="N58" i="73" s="1"/>
  <c r="Q58" i="73" s="1"/>
  <c r="B68" i="73" s="1"/>
  <c r="E68" i="73" s="1"/>
  <c r="H68" i="73" s="1"/>
  <c r="K68" i="73" s="1"/>
  <c r="N68" i="73" s="1"/>
  <c r="Q68" i="73" s="1"/>
  <c r="B78" i="73" s="1"/>
  <c r="E78" i="73" s="1"/>
  <c r="H78" i="73" s="1"/>
  <c r="K78" i="73" s="1"/>
  <c r="N78" i="73" s="1"/>
  <c r="Q78" i="73" s="1"/>
  <c r="Q80" i="73" s="1"/>
  <c r="T43" i="67"/>
  <c r="T44" i="67" s="1"/>
  <c r="T3" i="75"/>
  <c r="E18" i="76"/>
  <c r="H18" i="76" s="1"/>
  <c r="K18" i="76" s="1"/>
  <c r="N18" i="76" s="1"/>
  <c r="Q18" i="76" s="1"/>
  <c r="B28" i="76" s="1"/>
  <c r="E28" i="76" s="1"/>
  <c r="H28" i="76" s="1"/>
  <c r="K28" i="76" s="1"/>
  <c r="N28" i="76" s="1"/>
  <c r="Q28" i="76" s="1"/>
  <c r="B38" i="76" s="1"/>
  <c r="E38" i="76" s="1"/>
  <c r="H38" i="76" s="1"/>
  <c r="K38" i="76" s="1"/>
  <c r="N38" i="76" s="1"/>
  <c r="Q38" i="76" s="1"/>
  <c r="B58" i="76" s="1"/>
  <c r="E58" i="76" s="1"/>
  <c r="H58" i="76" s="1"/>
  <c r="K58" i="76" s="1"/>
  <c r="N58" i="76" s="1"/>
  <c r="Q58" i="76" s="1"/>
  <c r="B68" i="76" s="1"/>
  <c r="E68" i="76" s="1"/>
  <c r="H68" i="76" s="1"/>
  <c r="K68" i="76" s="1"/>
  <c r="N68" i="76" s="1"/>
  <c r="Q68" i="76" s="1"/>
  <c r="B78" i="76" s="1"/>
  <c r="E78" i="76" s="1"/>
  <c r="H78" i="76" s="1"/>
  <c r="K78" i="76" s="1"/>
  <c r="N78" i="76" s="1"/>
  <c r="Q78" i="76" s="1"/>
  <c r="Q80" i="76" s="1"/>
  <c r="T3" i="69"/>
  <c r="T3" i="70"/>
  <c r="T3" i="71"/>
  <c r="T8" i="71" s="1"/>
  <c r="T3" i="72"/>
  <c r="T3" i="73"/>
  <c r="B18" i="74"/>
  <c r="E18" i="74" s="1"/>
  <c r="H18" i="74" s="1"/>
  <c r="K18" i="74" s="1"/>
  <c r="N18" i="74" s="1"/>
  <c r="Q18" i="74" s="1"/>
  <c r="B28" i="74" s="1"/>
  <c r="E28" i="74" s="1"/>
  <c r="H28" i="74" s="1"/>
  <c r="K28" i="74" s="1"/>
  <c r="N28" i="74" s="1"/>
  <c r="Q28" i="74" s="1"/>
  <c r="B38" i="74" s="1"/>
  <c r="E38" i="74" s="1"/>
  <c r="H38" i="74" s="1"/>
  <c r="K38" i="74" s="1"/>
  <c r="N38" i="74" s="1"/>
  <c r="Q38" i="74" s="1"/>
  <c r="B58" i="74" s="1"/>
  <c r="E58" i="74" s="1"/>
  <c r="H58" i="74" s="1"/>
  <c r="K58" i="74" s="1"/>
  <c r="N58" i="74" s="1"/>
  <c r="Q58" i="74" s="1"/>
  <c r="B68" i="74" s="1"/>
  <c r="E68" i="74" s="1"/>
  <c r="H68" i="74" s="1"/>
  <c r="K68" i="74" s="1"/>
  <c r="N68" i="74" s="1"/>
  <c r="Q68" i="74" s="1"/>
  <c r="B78" i="74" s="1"/>
  <c r="E78" i="74" s="1"/>
  <c r="H78" i="74" s="1"/>
  <c r="K78" i="74" s="1"/>
  <c r="N78" i="74" s="1"/>
  <c r="Q78" i="74" s="1"/>
  <c r="Q80" i="74" s="1"/>
  <c r="B18" i="75"/>
  <c r="E18" i="75" s="1"/>
  <c r="H18" i="75" s="1"/>
  <c r="K18" i="75" s="1"/>
  <c r="N18" i="75" s="1"/>
  <c r="Q18" i="75" s="1"/>
  <c r="B28" i="75" s="1"/>
  <c r="E28" i="75" s="1"/>
  <c r="H28" i="75" s="1"/>
  <c r="K28" i="75" s="1"/>
  <c r="N28" i="75" s="1"/>
  <c r="Q28" i="75" s="1"/>
  <c r="B38" i="75" s="1"/>
  <c r="E38" i="75" s="1"/>
  <c r="H38" i="75" s="1"/>
  <c r="K38" i="75" s="1"/>
  <c r="N38" i="75" s="1"/>
  <c r="Q38" i="75" s="1"/>
  <c r="B58" i="75" s="1"/>
  <c r="E58" i="75" s="1"/>
  <c r="H58" i="75" s="1"/>
  <c r="K58" i="75" s="1"/>
  <c r="N58" i="75" s="1"/>
  <c r="Q58" i="75" s="1"/>
  <c r="B68" i="75" s="1"/>
  <c r="E68" i="75" s="1"/>
  <c r="H68" i="75" s="1"/>
  <c r="K68" i="75" s="1"/>
  <c r="N68" i="75" s="1"/>
  <c r="Q68" i="75" s="1"/>
  <c r="B78" i="75" s="1"/>
  <c r="E78" i="75" s="1"/>
  <c r="H78" i="75" s="1"/>
  <c r="K78" i="75" s="1"/>
  <c r="N78" i="75" s="1"/>
  <c r="Q78" i="75" s="1"/>
  <c r="Q80" i="75" s="1"/>
  <c r="T4" i="76"/>
  <c r="T8" i="76"/>
  <c r="T43" i="76"/>
  <c r="T44" i="76" s="1"/>
  <c r="T8" i="75"/>
  <c r="T4" i="74"/>
  <c r="T8" i="74"/>
  <c r="P69" i="74" s="1"/>
  <c r="T43" i="74"/>
  <c r="T44" i="74" s="1"/>
  <c r="T8" i="72"/>
  <c r="T4" i="72"/>
  <c r="T8" i="70"/>
  <c r="T4" i="70"/>
  <c r="T4" i="68"/>
  <c r="T8" i="68"/>
  <c r="P29" i="68" s="1"/>
  <c r="T43" i="68"/>
  <c r="T44" i="68" s="1"/>
  <c r="T8" i="67"/>
  <c r="P69" i="67" s="1"/>
  <c r="T4" i="67"/>
  <c r="T4" i="66"/>
  <c r="T8" i="66"/>
  <c r="P29" i="66" s="1"/>
  <c r="T43" i="66"/>
  <c r="T44" i="66" s="1"/>
  <c r="E3" i="52"/>
  <c r="T3" i="52" s="1"/>
  <c r="R77" i="52"/>
  <c r="Q77" i="52"/>
  <c r="O77" i="52"/>
  <c r="N77" i="52"/>
  <c r="L77" i="52"/>
  <c r="K77" i="52"/>
  <c r="I77" i="52"/>
  <c r="H77" i="52"/>
  <c r="F77" i="52"/>
  <c r="E77" i="52"/>
  <c r="C77" i="52"/>
  <c r="B77" i="52"/>
  <c r="R67" i="52"/>
  <c r="Q67" i="52"/>
  <c r="O67" i="52"/>
  <c r="N67" i="52"/>
  <c r="L67" i="52"/>
  <c r="K67" i="52"/>
  <c r="I67" i="52"/>
  <c r="H67" i="52"/>
  <c r="F67" i="52"/>
  <c r="E67" i="52"/>
  <c r="C67" i="52"/>
  <c r="B67" i="52"/>
  <c r="R57" i="52"/>
  <c r="Q57" i="52"/>
  <c r="O57" i="52"/>
  <c r="N57" i="52"/>
  <c r="L57" i="52"/>
  <c r="K57" i="52"/>
  <c r="I57" i="52"/>
  <c r="H57" i="52"/>
  <c r="F57" i="52"/>
  <c r="E57" i="52"/>
  <c r="C57" i="52"/>
  <c r="B57" i="52"/>
  <c r="R37" i="52"/>
  <c r="Q37" i="52"/>
  <c r="O37" i="52"/>
  <c r="N37" i="52"/>
  <c r="L37" i="52"/>
  <c r="K37" i="52"/>
  <c r="I37" i="52"/>
  <c r="H37" i="52"/>
  <c r="F37" i="52"/>
  <c r="E37" i="52"/>
  <c r="C37" i="52"/>
  <c r="B37" i="52"/>
  <c r="R27" i="52"/>
  <c r="Q27" i="52"/>
  <c r="O27" i="52"/>
  <c r="N27" i="52"/>
  <c r="L27" i="52"/>
  <c r="K27" i="52"/>
  <c r="I27" i="52"/>
  <c r="H27" i="52"/>
  <c r="F27" i="52"/>
  <c r="E27" i="52"/>
  <c r="C27" i="52"/>
  <c r="B27" i="52"/>
  <c r="R17" i="52"/>
  <c r="Q17" i="52"/>
  <c r="O17" i="52"/>
  <c r="N17" i="52"/>
  <c r="L17" i="52"/>
  <c r="K17" i="52"/>
  <c r="I17" i="52"/>
  <c r="H17" i="52"/>
  <c r="F17" i="52"/>
  <c r="E17" i="52"/>
  <c r="C17" i="52"/>
  <c r="B17" i="52"/>
  <c r="B18" i="52" s="1"/>
  <c r="P59" i="74" l="1"/>
  <c r="P29" i="67"/>
  <c r="P49" i="74"/>
  <c r="P49" i="66"/>
  <c r="P69" i="70"/>
  <c r="P19" i="70"/>
  <c r="P59" i="70"/>
  <c r="P9" i="70"/>
  <c r="P49" i="70"/>
  <c r="P29" i="70"/>
  <c r="P19" i="66"/>
  <c r="P9" i="74"/>
  <c r="P59" i="66"/>
  <c r="P49" i="68"/>
  <c r="P29" i="74"/>
  <c r="P49" i="67"/>
  <c r="P69" i="66"/>
  <c r="D59" i="76"/>
  <c r="P29" i="76"/>
  <c r="T4" i="73"/>
  <c r="T8" i="69"/>
  <c r="P19" i="76"/>
  <c r="P59" i="76"/>
  <c r="P59" i="68"/>
  <c r="P9" i="66"/>
  <c r="P69" i="76"/>
  <c r="T4" i="71"/>
  <c r="P69" i="71" s="1"/>
  <c r="P59" i="67"/>
  <c r="P9" i="67"/>
  <c r="A59" i="74"/>
  <c r="T4" i="75"/>
  <c r="P19" i="75" s="1"/>
  <c r="P69" i="72"/>
  <c r="P19" i="72"/>
  <c r="P59" i="72"/>
  <c r="P9" i="72"/>
  <c r="P49" i="72"/>
  <c r="P29" i="72"/>
  <c r="P19" i="74"/>
  <c r="P9" i="76"/>
  <c r="P9" i="68"/>
  <c r="P49" i="76"/>
  <c r="P19" i="67"/>
  <c r="P69" i="68"/>
  <c r="T8" i="52"/>
  <c r="D49" i="75"/>
  <c r="J49" i="67"/>
  <c r="T8" i="73"/>
  <c r="D49" i="73" s="1"/>
  <c r="D19" i="70"/>
  <c r="D69" i="70"/>
  <c r="G9" i="70"/>
  <c r="G49" i="70"/>
  <c r="J19" i="72"/>
  <c r="J69" i="73"/>
  <c r="D19" i="73"/>
  <c r="D69" i="73"/>
  <c r="A19" i="73"/>
  <c r="E18" i="52"/>
  <c r="H18" i="52" s="1"/>
  <c r="K18" i="52" s="1"/>
  <c r="D59" i="68"/>
  <c r="J49" i="75"/>
  <c r="T4" i="69"/>
  <c r="J49" i="69" s="1"/>
  <c r="D49" i="70"/>
  <c r="G59" i="70"/>
  <c r="J49" i="70"/>
  <c r="D59" i="73"/>
  <c r="D29" i="73"/>
  <c r="G49" i="73"/>
  <c r="M9" i="74"/>
  <c r="D59" i="66"/>
  <c r="A19" i="70"/>
  <c r="A69" i="72"/>
  <c r="D59" i="74"/>
  <c r="N18" i="52"/>
  <c r="Q18" i="52" s="1"/>
  <c r="B28" i="52" s="1"/>
  <c r="E28" i="52" s="1"/>
  <c r="H28" i="52" s="1"/>
  <c r="K28" i="52" s="1"/>
  <c r="N28" i="52" s="1"/>
  <c r="Q28" i="52" s="1"/>
  <c r="B38" i="52" s="1"/>
  <c r="E38" i="52" s="1"/>
  <c r="H38" i="52" s="1"/>
  <c r="K38" i="52" s="1"/>
  <c r="N38" i="52" s="1"/>
  <c r="Q38" i="52" s="1"/>
  <c r="B58" i="52" s="1"/>
  <c r="E58" i="52" s="1"/>
  <c r="H58" i="52" s="1"/>
  <c r="K58" i="52" s="1"/>
  <c r="N58" i="52" s="1"/>
  <c r="Q58" i="52" s="1"/>
  <c r="B68" i="52" s="1"/>
  <c r="E68" i="52" s="1"/>
  <c r="H68" i="52" s="1"/>
  <c r="K68" i="52" s="1"/>
  <c r="N68" i="52" s="1"/>
  <c r="Q68" i="52" s="1"/>
  <c r="B78" i="52" s="1"/>
  <c r="E78" i="52" s="1"/>
  <c r="H78" i="52" s="1"/>
  <c r="K78" i="52" s="1"/>
  <c r="N78" i="52" s="1"/>
  <c r="Q78" i="52" s="1"/>
  <c r="Q80" i="52" s="1"/>
  <c r="A29" i="76"/>
  <c r="M19" i="76"/>
  <c r="A9" i="76"/>
  <c r="A59" i="76"/>
  <c r="M69" i="76"/>
  <c r="M49" i="76"/>
  <c r="J29" i="76"/>
  <c r="M9" i="76"/>
  <c r="M29" i="76"/>
  <c r="M59" i="76"/>
  <c r="J9" i="76"/>
  <c r="J59" i="76"/>
  <c r="G19" i="76"/>
  <c r="G69" i="76"/>
  <c r="J49" i="76"/>
  <c r="G9" i="76"/>
  <c r="G59" i="76"/>
  <c r="D19" i="76"/>
  <c r="D49" i="76"/>
  <c r="D69" i="76"/>
  <c r="G49" i="76"/>
  <c r="A19" i="76"/>
  <c r="A49" i="76"/>
  <c r="A69" i="76"/>
  <c r="J19" i="76"/>
  <c r="J69" i="76"/>
  <c r="G29" i="76"/>
  <c r="D9" i="76"/>
  <c r="D29" i="76"/>
  <c r="A19" i="75"/>
  <c r="J29" i="75"/>
  <c r="M69" i="75"/>
  <c r="M49" i="75"/>
  <c r="M19" i="75"/>
  <c r="A59" i="75"/>
  <c r="A29" i="75"/>
  <c r="A9" i="75"/>
  <c r="G69" i="75"/>
  <c r="G19" i="75"/>
  <c r="J59" i="75"/>
  <c r="J9" i="75"/>
  <c r="M59" i="75"/>
  <c r="M29" i="75"/>
  <c r="M9" i="75"/>
  <c r="D59" i="75"/>
  <c r="D29" i="75"/>
  <c r="D9" i="75"/>
  <c r="G29" i="75"/>
  <c r="J69" i="75"/>
  <c r="J19" i="75"/>
  <c r="A69" i="75"/>
  <c r="A49" i="75"/>
  <c r="M49" i="74"/>
  <c r="G49" i="74"/>
  <c r="M29" i="74"/>
  <c r="M69" i="74"/>
  <c r="J29" i="74"/>
  <c r="A9" i="74"/>
  <c r="A49" i="74"/>
  <c r="A69" i="74"/>
  <c r="J19" i="74"/>
  <c r="J69" i="74"/>
  <c r="G29" i="74"/>
  <c r="A29" i="74"/>
  <c r="D19" i="74"/>
  <c r="D49" i="74"/>
  <c r="D69" i="74"/>
  <c r="M19" i="74"/>
  <c r="M59" i="74"/>
  <c r="J9" i="74"/>
  <c r="J59" i="74"/>
  <c r="G19" i="74"/>
  <c r="G69" i="74"/>
  <c r="A19" i="74"/>
  <c r="J49" i="74"/>
  <c r="G9" i="74"/>
  <c r="G59" i="74"/>
  <c r="D9" i="74"/>
  <c r="D29" i="74"/>
  <c r="J29" i="73"/>
  <c r="M69" i="73"/>
  <c r="M49" i="73"/>
  <c r="M19" i="73"/>
  <c r="G59" i="73"/>
  <c r="G9" i="73"/>
  <c r="J49" i="73"/>
  <c r="A59" i="73"/>
  <c r="A29" i="73"/>
  <c r="A9" i="73"/>
  <c r="G69" i="73"/>
  <c r="G19" i="73"/>
  <c r="J59" i="73"/>
  <c r="J9" i="73"/>
  <c r="M59" i="73"/>
  <c r="M29" i="73"/>
  <c r="M9" i="73"/>
  <c r="D9" i="73"/>
  <c r="G29" i="73"/>
  <c r="J19" i="73"/>
  <c r="A69" i="73"/>
  <c r="A49" i="73"/>
  <c r="D9" i="72"/>
  <c r="D19" i="72"/>
  <c r="G9" i="72"/>
  <c r="D29" i="72"/>
  <c r="G29" i="72"/>
  <c r="J49" i="72"/>
  <c r="A49" i="72"/>
  <c r="D59" i="72"/>
  <c r="D69" i="72"/>
  <c r="D49" i="72"/>
  <c r="G59" i="72"/>
  <c r="J69" i="72"/>
  <c r="M9" i="72"/>
  <c r="A19" i="72"/>
  <c r="G49" i="72"/>
  <c r="J29" i="72"/>
  <c r="M69" i="72"/>
  <c r="M49" i="72"/>
  <c r="M19" i="72"/>
  <c r="A59" i="72"/>
  <c r="A29" i="72"/>
  <c r="A9" i="72"/>
  <c r="G69" i="72"/>
  <c r="G19" i="72"/>
  <c r="J59" i="72"/>
  <c r="J9" i="72"/>
  <c r="M59" i="72"/>
  <c r="M29" i="72"/>
  <c r="A19" i="71"/>
  <c r="G49" i="71"/>
  <c r="J29" i="71"/>
  <c r="M69" i="71"/>
  <c r="M49" i="71"/>
  <c r="M19" i="71"/>
  <c r="A59" i="71"/>
  <c r="A29" i="71"/>
  <c r="A9" i="71"/>
  <c r="D69" i="71"/>
  <c r="D49" i="71"/>
  <c r="D19" i="71"/>
  <c r="G59" i="71"/>
  <c r="G9" i="71"/>
  <c r="J49" i="71"/>
  <c r="G69" i="71"/>
  <c r="G19" i="71"/>
  <c r="J59" i="71"/>
  <c r="J9" i="71"/>
  <c r="M59" i="71"/>
  <c r="M29" i="71"/>
  <c r="M9" i="71"/>
  <c r="D59" i="71"/>
  <c r="D29" i="71"/>
  <c r="D9" i="71"/>
  <c r="G29" i="71"/>
  <c r="J69" i="71"/>
  <c r="J19" i="71"/>
  <c r="A69" i="71"/>
  <c r="A49" i="71"/>
  <c r="J29" i="70"/>
  <c r="M69" i="70"/>
  <c r="M49" i="70"/>
  <c r="M19" i="70"/>
  <c r="A59" i="70"/>
  <c r="A29" i="70"/>
  <c r="A9" i="70"/>
  <c r="G69" i="70"/>
  <c r="G19" i="70"/>
  <c r="J59" i="70"/>
  <c r="J9" i="70"/>
  <c r="M59" i="70"/>
  <c r="M29" i="70"/>
  <c r="M9" i="70"/>
  <c r="D59" i="70"/>
  <c r="D29" i="70"/>
  <c r="D9" i="70"/>
  <c r="G29" i="70"/>
  <c r="J69" i="70"/>
  <c r="J19" i="70"/>
  <c r="A69" i="70"/>
  <c r="A49" i="70"/>
  <c r="J29" i="69"/>
  <c r="M69" i="69"/>
  <c r="M49" i="69"/>
  <c r="M19" i="69"/>
  <c r="G9" i="69"/>
  <c r="A59" i="69"/>
  <c r="A29" i="69"/>
  <c r="A9" i="69"/>
  <c r="G69" i="69"/>
  <c r="G19" i="69"/>
  <c r="J59" i="69"/>
  <c r="J9" i="69"/>
  <c r="M59" i="69"/>
  <c r="M29" i="69"/>
  <c r="M9" i="69"/>
  <c r="D59" i="69"/>
  <c r="D29" i="69"/>
  <c r="D9" i="69"/>
  <c r="G29" i="69"/>
  <c r="J69" i="69"/>
  <c r="J19" i="69"/>
  <c r="A69" i="69"/>
  <c r="A49" i="69"/>
  <c r="D69" i="68"/>
  <c r="M49" i="68"/>
  <c r="M69" i="68"/>
  <c r="A49" i="68"/>
  <c r="G29" i="68"/>
  <c r="M9" i="68"/>
  <c r="M29" i="68"/>
  <c r="M59" i="68"/>
  <c r="J9" i="68"/>
  <c r="J59" i="68"/>
  <c r="G19" i="68"/>
  <c r="G69" i="68"/>
  <c r="J29" i="68"/>
  <c r="A19" i="68"/>
  <c r="J19" i="68"/>
  <c r="A9" i="68"/>
  <c r="A29" i="68"/>
  <c r="A59" i="68"/>
  <c r="J49" i="68"/>
  <c r="G9" i="68"/>
  <c r="G59" i="68"/>
  <c r="D19" i="68"/>
  <c r="D49" i="68"/>
  <c r="G49" i="68"/>
  <c r="M19" i="68"/>
  <c r="A69" i="68"/>
  <c r="J69" i="68"/>
  <c r="D9" i="68"/>
  <c r="D29" i="68"/>
  <c r="A9" i="67"/>
  <c r="G59" i="67"/>
  <c r="J69" i="67"/>
  <c r="J19" i="67"/>
  <c r="D69" i="67"/>
  <c r="D49" i="67"/>
  <c r="G29" i="67"/>
  <c r="M59" i="67"/>
  <c r="M29" i="67"/>
  <c r="M9" i="67"/>
  <c r="D9" i="67"/>
  <c r="G9" i="67"/>
  <c r="G49" i="67"/>
  <c r="J29" i="67"/>
  <c r="A69" i="67"/>
  <c r="A49" i="67"/>
  <c r="A19" i="67"/>
  <c r="D19" i="67"/>
  <c r="D59" i="67"/>
  <c r="M69" i="67"/>
  <c r="M49" i="67"/>
  <c r="M19" i="67"/>
  <c r="D29" i="67"/>
  <c r="G69" i="67"/>
  <c r="J59" i="67"/>
  <c r="J9" i="67"/>
  <c r="G19" i="67"/>
  <c r="A59" i="67"/>
  <c r="A29" i="67"/>
  <c r="J19" i="66"/>
  <c r="M19" i="66"/>
  <c r="M49" i="66"/>
  <c r="M69" i="66"/>
  <c r="J9" i="66"/>
  <c r="A19" i="66"/>
  <c r="A49" i="66"/>
  <c r="A69" i="66"/>
  <c r="J69" i="66"/>
  <c r="G29" i="66"/>
  <c r="J29" i="66"/>
  <c r="M9" i="66"/>
  <c r="M29" i="66"/>
  <c r="M59" i="66"/>
  <c r="J59" i="66"/>
  <c r="G19" i="66"/>
  <c r="G69" i="66"/>
  <c r="D19" i="66"/>
  <c r="D49" i="66"/>
  <c r="D69" i="66"/>
  <c r="A9" i="66"/>
  <c r="A29" i="66"/>
  <c r="A59" i="66"/>
  <c r="J49" i="66"/>
  <c r="G9" i="66"/>
  <c r="G59" i="66"/>
  <c r="G49" i="66"/>
  <c r="D9" i="66"/>
  <c r="D29" i="66"/>
  <c r="T43" i="52"/>
  <c r="T44" i="52" s="1"/>
  <c r="E43" i="52"/>
  <c r="G59" i="75" l="1"/>
  <c r="P29" i="69"/>
  <c r="P9" i="71"/>
  <c r="P29" i="71"/>
  <c r="P59" i="69"/>
  <c r="P49" i="69"/>
  <c r="P69" i="73"/>
  <c r="G49" i="75"/>
  <c r="D69" i="75"/>
  <c r="P69" i="75"/>
  <c r="P59" i="71"/>
  <c r="P49" i="71"/>
  <c r="P19" i="69"/>
  <c r="P9" i="73"/>
  <c r="D19" i="75"/>
  <c r="P9" i="75"/>
  <c r="P29" i="75"/>
  <c r="P19" i="71"/>
  <c r="P69" i="69"/>
  <c r="P59" i="73"/>
  <c r="P29" i="73"/>
  <c r="P59" i="75"/>
  <c r="P49" i="75"/>
  <c r="P9" i="69"/>
  <c r="P19" i="73"/>
  <c r="P49" i="73"/>
  <c r="G9" i="75"/>
  <c r="D19" i="69"/>
  <c r="D69" i="69"/>
  <c r="G59" i="69"/>
  <c r="G49" i="69"/>
  <c r="D49" i="69"/>
  <c r="A19" i="69"/>
  <c r="T4" i="52"/>
  <c r="P49" i="52" s="1"/>
  <c r="P59" i="52" l="1"/>
  <c r="P29" i="52"/>
  <c r="P69" i="52"/>
  <c r="P19" i="52"/>
  <c r="P9" i="52"/>
  <c r="J59" i="52"/>
  <c r="G29" i="52"/>
  <c r="M19" i="52"/>
  <c r="M29" i="52"/>
  <c r="A19" i="52"/>
  <c r="A29" i="52"/>
  <c r="A49" i="52"/>
  <c r="D59" i="52"/>
  <c r="D49" i="52"/>
  <c r="J49" i="52"/>
  <c r="D29" i="52"/>
  <c r="D69" i="52"/>
  <c r="G19" i="52"/>
  <c r="G59" i="52"/>
  <c r="G69" i="52"/>
  <c r="M59" i="52"/>
  <c r="M69" i="52"/>
  <c r="D19" i="52"/>
  <c r="J19" i="52"/>
  <c r="J69" i="52"/>
  <c r="A69" i="52"/>
  <c r="J29" i="52"/>
  <c r="A59" i="52"/>
  <c r="M49" i="52"/>
  <c r="G49" i="52"/>
  <c r="A9" i="52"/>
  <c r="D9" i="52"/>
  <c r="J9" i="52"/>
  <c r="G9" i="52"/>
  <c r="M9" i="52"/>
</calcChain>
</file>

<file path=xl/sharedStrings.xml><?xml version="1.0" encoding="utf-8"?>
<sst xmlns="http://schemas.openxmlformats.org/spreadsheetml/2006/main" count="2366" uniqueCount="161">
  <si>
    <t>Solde</t>
  </si>
  <si>
    <t>Premier</t>
  </si>
  <si>
    <t>Dernier</t>
  </si>
  <si>
    <t>Jour du 1</t>
  </si>
  <si>
    <t>LUNDI</t>
  </si>
  <si>
    <t>MARDI</t>
  </si>
  <si>
    <t>MERCREDI</t>
  </si>
  <si>
    <t>JEUDI</t>
  </si>
  <si>
    <t>VENDREDI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</si>
  <si>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</si>
  <si>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</si>
  <si>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</si>
  <si>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</si>
  <si>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</si>
  <si>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</si>
  <si>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</si>
  <si>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</si>
  <si>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</si>
  <si>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</si>
  <si>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</si>
  <si>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</si>
  <si>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</si>
  <si>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 xml:space="preserve">Solde fin du mois </t>
  </si>
  <si>
    <t>SAMEDI | DIMANCHE</t>
  </si>
  <si>
    <t>Les informations inscrites dans les grilles sont fournies par les consommateurs et n'engagent en rien la responsabilité de l'ACEF Lanaudière.</t>
  </si>
  <si>
    <t>ACEF Lanaudière, 200 rue de Salaberry bureau 124 Joliette J6E 4G1 – 450 756-1333 – 1 866 414-1333</t>
  </si>
  <si>
    <t>http://www.consommateur.qc.ca/acef-lan/</t>
  </si>
  <si>
    <t xml:space="preserve">ACEF Lanaudière </t>
  </si>
  <si>
    <t>Grille budgétaire calendrier</t>
  </si>
  <si>
    <t>Cette grille budgétaire s'adresse aux personnes qui doivent assurer un suivi serré de leur budget ou qui veulent savoir où va leur argent.</t>
  </si>
  <si>
    <t>L'utiliser permet de contrôler une situation budgétaire problématique ou de se constituer un fonds de roulement.</t>
  </si>
  <si>
    <t>Un fonds de roulement est un «coussin financier» qui diminue le stress et évite les frais bancaires par manque de fonds dans le compte.</t>
  </si>
  <si>
    <r>
      <t xml:space="preserve">Choisissez celui qui correspond à votre situation: le </t>
    </r>
    <r>
      <rPr>
        <b/>
        <i/>
        <sz val="11"/>
        <color theme="1"/>
        <rFont val="Calibri"/>
        <family val="2"/>
        <scheme val="minor"/>
      </rPr>
      <t>standard</t>
    </r>
    <r>
      <rPr>
        <sz val="11"/>
        <color theme="1"/>
        <rFont val="Calibri"/>
        <family val="2"/>
        <scheme val="minor"/>
      </rPr>
      <t xml:space="preserve"> si vous n'avez pas d'enfants, le </t>
    </r>
    <r>
      <rPr>
        <b/>
        <i/>
        <sz val="11"/>
        <color theme="1"/>
        <rFont val="Calibri"/>
        <family val="2"/>
        <scheme val="minor"/>
      </rPr>
      <t>famille</t>
    </r>
    <r>
      <rPr>
        <sz val="11"/>
        <color theme="1"/>
        <rFont val="Calibri"/>
        <family val="2"/>
        <scheme val="minor"/>
      </rPr>
      <t xml:space="preserve"> si vous en avez et le </t>
    </r>
    <r>
      <rPr>
        <b/>
        <i/>
        <sz val="11"/>
        <color theme="1"/>
        <rFont val="Calibri"/>
        <family val="2"/>
        <scheme val="minor"/>
      </rPr>
      <t>retraite</t>
    </r>
    <r>
      <rPr>
        <sz val="11"/>
        <color theme="1"/>
        <rFont val="Calibri"/>
        <family val="2"/>
        <scheme val="minor"/>
      </rPr>
      <t xml:space="preserve"> si vous en êtes à cette étape.</t>
    </r>
  </si>
  <si>
    <t>Utilisez un onglet à la fois pour chacun des mois de l'année.</t>
  </si>
  <si>
    <t>Les calculs se font automatiquement.</t>
  </si>
  <si>
    <r>
      <t xml:space="preserve">Indiquez le </t>
    </r>
    <r>
      <rPr>
        <b/>
        <i/>
        <sz val="11"/>
        <color theme="1"/>
        <rFont val="Calibri"/>
        <family val="2"/>
        <scheme val="minor"/>
      </rPr>
      <t>Solde début du mois</t>
    </r>
    <r>
      <rPr>
        <sz val="11"/>
        <color theme="1"/>
        <rFont val="Calibri"/>
        <family val="2"/>
        <scheme val="minor"/>
      </rPr>
      <t xml:space="preserve"> en vous référant au solde de votre compte courant à la toute fin du mois précédent.</t>
    </r>
  </si>
  <si>
    <t>Tout d'abord, inscrivez aux dates pertinentes les entrées et sorties d'argent incontournables pour le mois: revenus garantis, obligations et dépenses essentielles.</t>
  </si>
  <si>
    <r>
      <t xml:space="preserve">Essayez de faire cela avant le début du mois pour vous assurer que vos finances du mois sont équilibrées. Le </t>
    </r>
    <r>
      <rPr>
        <b/>
        <i/>
        <sz val="11"/>
        <color theme="1"/>
        <rFont val="Calibri"/>
        <family val="2"/>
        <scheme val="minor"/>
      </rPr>
      <t>Solde fin du mois</t>
    </r>
    <r>
      <rPr>
        <sz val="11"/>
        <color theme="1"/>
        <rFont val="Calibri"/>
        <family val="2"/>
        <scheme val="minor"/>
      </rPr>
      <t xml:space="preserve"> est alors positif.</t>
    </r>
  </si>
  <si>
    <r>
      <t>Si vous constatez que le mois est déficitaire (</t>
    </r>
    <r>
      <rPr>
        <b/>
        <i/>
        <sz val="11"/>
        <color theme="1"/>
        <rFont val="Calibri"/>
        <family val="2"/>
        <scheme val="minor"/>
      </rPr>
      <t>Solde fin du mois</t>
    </r>
    <r>
      <rPr>
        <sz val="11"/>
        <color theme="1"/>
        <rFont val="Calibri"/>
        <family val="2"/>
        <scheme val="minor"/>
      </rPr>
      <t xml:space="preserve"> négatif), revoyez vos transactions pour vous assurer que vos revenus couvrent toutes vos dépenses. </t>
    </r>
  </si>
  <si>
    <t>Ensuite, suivez votre calendrier du mois et ajoutez ou modifiez les données selon la réalité. Assurez-vous que les ajouts ou modifications ne créent pas de déficit.</t>
  </si>
  <si>
    <r>
      <t xml:space="preserve">À la fin du mois, vérifiez que le </t>
    </r>
    <r>
      <rPr>
        <b/>
        <i/>
        <sz val="11"/>
        <color theme="1"/>
        <rFont val="Calibri"/>
        <family val="2"/>
        <scheme val="minor"/>
      </rPr>
      <t>Solde fin du mois</t>
    </r>
    <r>
      <rPr>
        <sz val="11"/>
        <color theme="1"/>
        <rFont val="Calibri"/>
        <family val="2"/>
        <scheme val="minor"/>
      </rPr>
      <t xml:space="preserve"> est exact en le comparant au solde de votre compte courant. S'il y a une différence, cherchez à comprendre pourquoi.</t>
    </r>
  </si>
  <si>
    <t>Cette grille budgétaire ne permet pas d'obtenir un portrait annuel global de votre situation financière. D'autres grilles sont disponibles à cet effet sur notre site internet.</t>
  </si>
  <si>
    <t>Les feuilles de calculs sont protégées afin d'éviter une corruption des formules mathématiques.</t>
  </si>
  <si>
    <t>Attention ! N'enlevez cette protection que si vous connaissez bien le fonctionnement d'un chiffrier. Il y a risque d'obtenir de faux résultats sinon.</t>
  </si>
  <si>
    <r>
      <t xml:space="preserve">Le mot de passe requis pour modifier une feuille protégée est:     </t>
    </r>
    <r>
      <rPr>
        <b/>
        <i/>
        <sz val="10"/>
        <rFont val="Arial"/>
        <family val="2"/>
      </rPr>
      <t>aceflanaudiere</t>
    </r>
    <r>
      <rPr>
        <sz val="11"/>
        <color theme="1"/>
        <rFont val="Calibri"/>
        <family val="2"/>
        <scheme val="minor"/>
      </rPr>
      <t xml:space="preserve"> </t>
    </r>
  </si>
  <si>
    <t>Cette œuvre est mise à disposition sous licence Attribution -</t>
  </si>
  <si>
    <t>Pas d’Utilisation Commerciale - Partage dans les Mêmes Conditions</t>
  </si>
  <si>
    <t>http://creativecommons.org/licenses/by-nc-sa/2.5/ca/deed.fr</t>
  </si>
  <si>
    <t>AIDE-MÉMOIRE BUDGÉTAIRE STANDARD</t>
  </si>
  <si>
    <t>QUOI?</t>
  </si>
  <si>
    <t>COMBIEN?</t>
  </si>
  <si>
    <t>QUAND?                         (réception - échéance)</t>
  </si>
  <si>
    <t>À QUELLE FRÉQUENCE?</t>
  </si>
  <si>
    <t>DESCRIPTION</t>
  </si>
  <si>
    <t>montant en $</t>
  </si>
  <si>
    <t>jour de la semaine            ou date</t>
  </si>
  <si>
    <t>par semaine, 2 semaines, mois, 3 mois, année…</t>
  </si>
  <si>
    <t>crédit de TPS du Canada</t>
  </si>
  <si>
    <t>crédit d'impôt pour solidarité du Québec</t>
  </si>
  <si>
    <t>allocation logement</t>
  </si>
  <si>
    <t>autre:</t>
  </si>
  <si>
    <t>taxes municipales et scolaires</t>
  </si>
  <si>
    <t>électricité et chauffage (huile, bois, propane)</t>
  </si>
  <si>
    <t>permis et immatriculation SAAQ</t>
  </si>
  <si>
    <t xml:space="preserve">assurance auto </t>
  </si>
  <si>
    <t>autres assurances (vie, invalidité…):</t>
  </si>
  <si>
    <t>prêt ou location auto</t>
  </si>
  <si>
    <t>prêt personnel</t>
  </si>
  <si>
    <t>prêt étudiant</t>
  </si>
  <si>
    <t>carte de crédit</t>
  </si>
  <si>
    <t>carte de crédit du conjoint</t>
  </si>
  <si>
    <t>marge de crédit</t>
  </si>
  <si>
    <t>frais bancaires</t>
  </si>
  <si>
    <t>épicerie</t>
  </si>
  <si>
    <t>restaurant</t>
  </si>
  <si>
    <t>dépenses personnelles (tabac, alcool, cafés, loteries...)</t>
  </si>
  <si>
    <t>dépenses personnelles du conjoint</t>
  </si>
  <si>
    <t>transport en commun, taxi, covoiturage, stationnement</t>
  </si>
  <si>
    <t>essence</t>
  </si>
  <si>
    <t>médicaments</t>
  </si>
  <si>
    <t>pharmacie, produits naturels…</t>
  </si>
  <si>
    <t>loisirs (sorties, cours, gym, livres, hobbies...)</t>
  </si>
  <si>
    <t>vêtements, chaussures, accessoires…</t>
  </si>
  <si>
    <t>entretien auto, assistance routière</t>
  </si>
  <si>
    <t>soins de santé (dentiste, optométriste, masso...)</t>
  </si>
  <si>
    <t>vacances</t>
  </si>
  <si>
    <t>divers (rapport d'impôt, photos, réparation ordi...)</t>
  </si>
  <si>
    <t>imprévus (contravention, invitation mariage...)</t>
  </si>
  <si>
    <t>AIDE-MÉMOIRE BUDGÉTAIRE FAMILLE</t>
  </si>
  <si>
    <t>allocation pour enfants du Québec</t>
  </si>
  <si>
    <t>allocation pour enfants du Canada</t>
  </si>
  <si>
    <t>pension alimentaire à recevoir</t>
  </si>
  <si>
    <t>versement anticipé crédit d'impôt pour frais de garde</t>
  </si>
  <si>
    <t>pension alimentaire à payer</t>
  </si>
  <si>
    <t>dépenses des enfants (cours, activités, $ de poche…)</t>
  </si>
  <si>
    <t>frais scolaires (facture de l'école, matériel, sorties…)</t>
  </si>
  <si>
    <t>soins de santé (dentiste, optométriste, masso, ortho...)</t>
  </si>
  <si>
    <t>AIDE-MÉMOIRE BUDGÉTAIRE RETRAITE</t>
  </si>
  <si>
    <t>régime de rentes du Québec</t>
  </si>
  <si>
    <t>régime de retraite offert par l'employeur</t>
  </si>
  <si>
    <t>régime de rentes du Québec du conjoint</t>
  </si>
  <si>
    <t>régime de retraite offert par l'employeur du conjoint</t>
  </si>
  <si>
    <t>FERR</t>
  </si>
  <si>
    <t>FERR du conjoint</t>
  </si>
  <si>
    <t>crédit d'impôt pour maintien à domicile des aînés</t>
  </si>
  <si>
    <t xml:space="preserve">aide à domicile (popote roulante, ménage…) </t>
  </si>
  <si>
    <t>NOTES PERSONNELLES :</t>
  </si>
  <si>
    <r>
      <t xml:space="preserve">Il y a 3 onglets </t>
    </r>
    <r>
      <rPr>
        <b/>
        <i/>
        <sz val="12"/>
        <color rgb="FFFFFFCC"/>
        <rFont val="Arial"/>
        <family val="2"/>
      </rPr>
      <t>Aide-mémoire</t>
    </r>
    <r>
      <rPr>
        <sz val="12"/>
        <color rgb="FFFFFFCC"/>
        <rFont val="Arial"/>
        <family val="2"/>
      </rPr>
      <t>.</t>
    </r>
  </si>
  <si>
    <t>$ +</t>
  </si>
  <si>
    <t>$ -</t>
  </si>
  <si>
    <t>REVENUS                      $ +</t>
  </si>
  <si>
    <t>REVENUS                                                  $ +</t>
  </si>
  <si>
    <t>REVENUS                             $ +</t>
  </si>
  <si>
    <t>DÉPENSES COURANTES                            $ -</t>
  </si>
  <si>
    <t xml:space="preserve">ENTRÉES D'ARGENT </t>
  </si>
  <si>
    <t xml:space="preserve">SORTIES D'ARGENT </t>
  </si>
  <si>
    <t>DÉPENSES COURANTES                   $ -</t>
  </si>
  <si>
    <t>$+</t>
  </si>
  <si>
    <t xml:space="preserve"> (entrées) et </t>
  </si>
  <si>
    <t>$-</t>
  </si>
  <si>
    <r>
      <t xml:space="preserve">Inscrivez-y le détail des informations sur vos revenus, vos obligations et toutes vos autres dépenses dans les colonnes </t>
    </r>
    <r>
      <rPr>
        <b/>
        <i/>
        <sz val="11"/>
        <color theme="1"/>
        <rFont val="Calibri"/>
        <family val="2"/>
        <scheme val="minor"/>
      </rPr>
      <t xml:space="preserve">Quoi </t>
    </r>
    <r>
      <rPr>
        <i/>
        <sz val="11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Description)</t>
    </r>
    <r>
      <rPr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Combien</t>
    </r>
    <r>
      <rPr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Quand</t>
    </r>
    <r>
      <rPr>
        <sz val="11"/>
        <color theme="1"/>
        <rFont val="Calibri"/>
        <family val="2"/>
        <scheme val="minor"/>
      </rPr>
      <t xml:space="preserve">et </t>
    </r>
    <r>
      <rPr>
        <b/>
        <i/>
        <sz val="11"/>
        <color theme="1"/>
        <rFont val="Calibri"/>
        <family val="2"/>
        <scheme val="minor"/>
      </rPr>
      <t>Fréquence</t>
    </r>
    <r>
      <rPr>
        <sz val="11"/>
        <color theme="1"/>
        <rFont val="Calibri"/>
        <family val="2"/>
        <scheme val="minor"/>
      </rPr>
      <t>.</t>
    </r>
  </si>
  <si>
    <r>
      <t xml:space="preserve">N'oubiez pas d'ajuster le contenu </t>
    </r>
    <r>
      <rPr>
        <sz val="11"/>
        <color theme="1"/>
        <rFont val="Calibri"/>
        <family val="2"/>
        <scheme val="minor"/>
      </rPr>
      <t>s'il y a des changements en cours d'année.</t>
    </r>
  </si>
  <si>
    <r>
      <t>Utilisez l'</t>
    </r>
    <r>
      <rPr>
        <b/>
        <i/>
        <sz val="11"/>
        <color theme="1"/>
        <rFont val="Calibri"/>
        <family val="2"/>
        <scheme val="minor"/>
      </rPr>
      <t>Aide-mémoire</t>
    </r>
    <r>
      <rPr>
        <sz val="11"/>
        <color theme="1"/>
        <rFont val="Calibri"/>
        <family val="2"/>
        <scheme val="minor"/>
      </rPr>
      <t xml:space="preserve"> pour planifier chaque mois de votre grille budgétaire calendrier.</t>
    </r>
  </si>
  <si>
    <r>
      <t xml:space="preserve">Il y a 12 onglets de </t>
    </r>
    <r>
      <rPr>
        <b/>
        <i/>
        <sz val="12"/>
        <rFont val="Arial"/>
        <family val="2"/>
      </rPr>
      <t xml:space="preserve">Janvier </t>
    </r>
    <r>
      <rPr>
        <sz val="11"/>
        <rFont val="Calibri"/>
        <family val="2"/>
        <scheme val="minor"/>
      </rPr>
      <t>à</t>
    </r>
    <r>
      <rPr>
        <b/>
        <i/>
        <sz val="12"/>
        <rFont val="Arial"/>
        <family val="2"/>
      </rPr>
      <t xml:space="preserve"> Décembre</t>
    </r>
    <r>
      <rPr>
        <sz val="11"/>
        <color theme="1"/>
        <rFont val="Calibri"/>
        <family val="2"/>
        <scheme val="minor"/>
      </rPr>
      <t xml:space="preserve"> pour couvrir toute l'année. </t>
    </r>
  </si>
  <si>
    <t xml:space="preserve">Pour voir une copie de cette licence, visitez: </t>
  </si>
  <si>
    <t xml:space="preserve">Vous pouvez entrer vos données seulement dans les cellules prévues à cet effet. </t>
  </si>
  <si>
    <t>Si vous manquez de lignes pour les transactions d'un jour, utilisez les lignes du lendemain pour y inscrire les sorties d'argent ne pouvant être inscrites le jour même.</t>
  </si>
  <si>
    <r>
      <t>L'impression de l'</t>
    </r>
    <r>
      <rPr>
        <b/>
        <i/>
        <sz val="11"/>
        <color theme="1"/>
        <rFont val="Calibri"/>
        <family val="2"/>
        <scheme val="minor"/>
      </rPr>
      <t>Aide-mémoire</t>
    </r>
    <r>
      <rPr>
        <sz val="11"/>
        <color theme="1"/>
        <rFont val="Calibri"/>
        <family val="2"/>
        <scheme val="minor"/>
      </rPr>
      <t xml:space="preserve"> peut être facilitante. Il faut du papier de format légal (8 ½ X 14).</t>
    </r>
  </si>
  <si>
    <t>L'impression du calendrier du mois courant peut faciliter le suivi au quotidien. Il faut 2 feuilles de format légal (8 ½ X 14) imprimées en recto seulement puis collées ensemble.</t>
  </si>
  <si>
    <t>paie nette, aide sociale, assurance-emploi…</t>
  </si>
  <si>
    <t>loyer, hypothèque, frais de condo</t>
  </si>
  <si>
    <t>téléphone / cellulaire, télévision, internet…</t>
  </si>
  <si>
    <t>cadeaux, fêtes</t>
  </si>
  <si>
    <t>paie nette et prestation du conjoint</t>
  </si>
  <si>
    <t>animaux (nourriture, litière, vétérinaire, médaille...)</t>
  </si>
  <si>
    <t>coiffure, esthétique…</t>
  </si>
  <si>
    <t>garderie, surveillance dîner, camp de jour…</t>
  </si>
  <si>
    <t>sécurité de la vieillesse / supplément de revenu garanti</t>
  </si>
  <si>
    <t>sécurité de la vieillesse / supplément du conjoint</t>
  </si>
  <si>
    <t>transport en commun / adapté, taxi, stationnement</t>
  </si>
  <si>
    <t>assurance habitation (propriétaire ou locataire)</t>
  </si>
  <si>
    <t>entretien maison, déneigeur, piscine, literie, électros...</t>
  </si>
  <si>
    <t>autre (impôt, contravention…):</t>
  </si>
  <si>
    <r>
      <t xml:space="preserve">Les lignes sous les colonnes                </t>
    </r>
    <r>
      <rPr>
        <sz val="11"/>
        <color theme="1"/>
        <rFont val="Segoe UI Symbol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</t>
    </r>
  </si>
  <si>
    <t xml:space="preserve"> (sorties) vous permettent d'indiquer les montants pour chaque entrée ou sortie d'argent.</t>
  </si>
  <si>
    <r>
      <t>Les lignes sous les dates (</t>
    </r>
    <r>
      <rPr>
        <b/>
        <sz val="11"/>
        <color theme="1"/>
        <rFont val="Calibri"/>
        <family val="2"/>
        <scheme val="minor"/>
      </rPr>
      <t xml:space="preserve">01 </t>
    </r>
    <r>
      <rPr>
        <sz val="11"/>
        <color theme="1"/>
        <rFont val="Calibri"/>
        <family val="2"/>
        <scheme val="minor"/>
      </rPr>
      <t>à</t>
    </r>
    <r>
      <rPr>
        <b/>
        <sz val="11"/>
        <color theme="1"/>
        <rFont val="Calibri"/>
        <family val="2"/>
        <scheme val="minor"/>
      </rPr>
      <t xml:space="preserve"> 31</t>
    </r>
    <r>
      <rPr>
        <sz val="11"/>
        <color theme="1"/>
        <rFont val="Calibri"/>
        <family val="2"/>
        <scheme val="minor"/>
      </rPr>
      <t>) vous permettent de décrire les entrées et sorties d'argent pour chaque jour.</t>
    </r>
  </si>
  <si>
    <t>Ce montant positif est la marge de manœuvre financière qu'il vous reste pour les autres dépenses courantes ou irrégulières, dont les imprévus.</t>
  </si>
  <si>
    <t>Si vous constatez que votre mois est équilibré mais que le solde de certaines journées est déficitaire, reportez certaines dépenses à plus tard, avant la fin du mois.</t>
  </si>
  <si>
    <t>Enfin, recommencez pour le mois suivant.</t>
  </si>
  <si>
    <t>épargnes (fonds de roulement, REER, CELI…)</t>
  </si>
  <si>
    <t>épargnes (fonds de roulement, REER, REEE, CELI…)</t>
  </si>
  <si>
    <t>épargnes (fonds de roulement, CELI...)</t>
  </si>
  <si>
    <t>DÉPENSES IRRÉGULIÈRES                 $ -</t>
  </si>
  <si>
    <t>DÉPENSES COURANTES                 $ -</t>
  </si>
  <si>
    <t>OBLIGATIONS             $ -</t>
  </si>
  <si>
    <t>OBLIGATIONS               $ -</t>
  </si>
  <si>
    <t>DÉPENSES IRRÉGULIÈRES                                 $ -</t>
  </si>
  <si>
    <t>DÉPENSES IRRÉGULIÈRES                     $ -</t>
  </si>
  <si>
    <t>OBLIGATIONS                      $ -</t>
  </si>
  <si>
    <t>Attention! Tous les montants d'entrées augmentent le solde alors que tous les montants de sorties le diminuent. Une erreur de colonne entraîne un faux solde.</t>
  </si>
  <si>
    <t xml:space="preserve">Solde début du mois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</si>
</sst>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dd"/>
    <numFmt numFmtId="166" formatCode="#,##0.00\ [$$-C0C];[Red]\-#,##0.00\ [$$-C0C]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opperplate Gothic Bold"/>
      <family val="2"/>
    </font>
    <font>
      <sz val="9"/>
      <name val="Calibri"/>
      <family val="2"/>
      <scheme val="minor"/>
    </font>
    <font>
      <sz val="12"/>
      <name val="FreeSans"/>
      <family val="2"/>
    </font>
    <font>
      <sz val="12"/>
      <color indexed="9"/>
      <name val="FreesSans"/>
    </font>
    <font>
      <sz val="10"/>
      <name val="FreesSans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3"/>
      <color rgb="FFFF0000"/>
      <name val="FreeSans"/>
      <family val="2"/>
    </font>
    <font>
      <b/>
      <sz val="11"/>
      <name val="FreeSans"/>
      <family val="2"/>
    </font>
    <font>
      <b/>
      <sz val="12"/>
      <name val="FreeSans"/>
      <family val="2"/>
    </font>
    <font>
      <sz val="11"/>
      <name val="Calibri"/>
      <family val="2"/>
      <scheme val="minor"/>
    </font>
    <font>
      <b/>
      <i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FFCC"/>
      <name val="Calibri"/>
      <family val="2"/>
      <scheme val="minor"/>
    </font>
    <font>
      <sz val="11"/>
      <color theme="1"/>
      <name val="Segoe UI Symbol"/>
      <family val="2"/>
    </font>
    <font>
      <sz val="11"/>
      <color rgb="FFFFFFCC"/>
      <name val="Calibri"/>
      <family val="2"/>
      <scheme val="minor"/>
    </font>
    <font>
      <b/>
      <i/>
      <sz val="12"/>
      <color rgb="FFFFFFCC"/>
      <name val="Arial"/>
      <family val="2"/>
    </font>
    <font>
      <sz val="12"/>
      <color rgb="FFFFFFCC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11"/>
      <color rgb="FF99CC00"/>
      <name val="Calibri"/>
      <family val="2"/>
      <scheme val="minor"/>
    </font>
    <font>
      <b/>
      <sz val="11"/>
      <color rgb="FFFFFFCC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Segoe UI Symbol"/>
      <family val="2"/>
    </font>
    <font>
      <sz val="12"/>
      <name val="Segoe UI Symbo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6" tint="0.79998168889431442"/>
        <bgColor rgb="FF99CC00"/>
      </patternFill>
    </fill>
    <fill>
      <patternFill patternType="solid">
        <fgColor theme="9" tint="0.79998168889431442"/>
        <bgColor rgb="FFFF0000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/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hair">
        <color theme="1" tint="0.49998474074526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hair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1" tint="0.499984740745262"/>
      </left>
      <right style="medium">
        <color indexed="64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Font="1"/>
    <xf numFmtId="164" fontId="4" fillId="0" borderId="27" xfId="0" applyNumberFormat="1" applyFont="1" applyBorder="1"/>
    <xf numFmtId="0" fontId="0" fillId="0" borderId="0" xfId="0" applyNumberFormat="1" applyAlignment="1">
      <alignment horizontal="left"/>
    </xf>
    <xf numFmtId="0" fontId="0" fillId="0" borderId="0" xfId="0" applyBorder="1"/>
    <xf numFmtId="0" fontId="8" fillId="0" borderId="0" xfId="0" applyFont="1" applyAlignment="1"/>
    <xf numFmtId="0" fontId="9" fillId="0" borderId="0" xfId="0" applyFont="1" applyFill="1" applyAlignment="1">
      <alignment horizontal="right"/>
    </xf>
    <xf numFmtId="166" fontId="9" fillId="0" borderId="0" xfId="0" applyNumberFormat="1" applyFont="1" applyFill="1"/>
    <xf numFmtId="10" fontId="10" fillId="0" borderId="0" xfId="0" applyNumberFormat="1" applyFont="1"/>
    <xf numFmtId="0" fontId="10" fillId="0" borderId="0" xfId="0" applyFont="1"/>
    <xf numFmtId="0" fontId="11" fillId="0" borderId="0" xfId="0" applyFont="1"/>
    <xf numFmtId="0" fontId="9" fillId="0" borderId="0" xfId="0" applyFont="1" applyFill="1" applyBorder="1" applyAlignment="1">
      <alignment horizontal="right"/>
    </xf>
    <xf numFmtId="166" fontId="9" fillId="0" borderId="0" xfId="0" applyNumberFormat="1" applyFont="1" applyFill="1" applyBorder="1"/>
    <xf numFmtId="10" fontId="10" fillId="0" borderId="0" xfId="0" applyNumberFormat="1" applyFont="1" applyBorder="1"/>
    <xf numFmtId="0" fontId="10" fillId="0" borderId="0" xfId="0" applyFont="1" applyBorder="1"/>
    <xf numFmtId="0" fontId="0" fillId="0" borderId="0" xfId="0" applyFont="1" applyBorder="1"/>
    <xf numFmtId="0" fontId="11" fillId="0" borderId="0" xfId="0" applyFont="1" applyBorder="1"/>
    <xf numFmtId="0" fontId="0" fillId="0" borderId="0" xfId="0" applyFill="1" applyProtection="1"/>
    <xf numFmtId="0" fontId="0" fillId="0" borderId="0" xfId="0" applyProtection="1"/>
    <xf numFmtId="0" fontId="15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8" fillId="0" borderId="0" xfId="0" applyFont="1" applyProtection="1"/>
    <xf numFmtId="0" fontId="11" fillId="0" borderId="0" xfId="0" applyFont="1" applyProtection="1"/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 applyAlignment="1" applyProtection="1"/>
    <xf numFmtId="44" fontId="0" fillId="0" borderId="0" xfId="1" applyFont="1" applyProtection="1"/>
    <xf numFmtId="0" fontId="0" fillId="0" borderId="38" xfId="0" applyFont="1" applyBorder="1" applyAlignment="1" applyProtection="1">
      <alignment horizontal="center" vertical="center"/>
    </xf>
    <xf numFmtId="0" fontId="16" fillId="0" borderId="0" xfId="0" applyFont="1" applyAlignment="1" applyProtection="1"/>
    <xf numFmtId="0" fontId="0" fillId="0" borderId="0" xfId="0" applyFont="1" applyProtection="1"/>
    <xf numFmtId="0" fontId="1" fillId="0" borderId="38" xfId="0" applyFont="1" applyBorder="1" applyAlignment="1" applyProtection="1">
      <alignment horizontal="center" vertical="center"/>
    </xf>
    <xf numFmtId="0" fontId="16" fillId="0" borderId="0" xfId="0" applyFont="1" applyBorder="1" applyAlignment="1"/>
    <xf numFmtId="165" fontId="6" fillId="7" borderId="7" xfId="0" applyNumberFormat="1" applyFont="1" applyFill="1" applyBorder="1" applyAlignment="1">
      <alignment horizontal="left"/>
    </xf>
    <xf numFmtId="0" fontId="23" fillId="5" borderId="6" xfId="0" applyFont="1" applyFill="1" applyBorder="1" applyAlignment="1">
      <alignment horizontal="center"/>
    </xf>
    <xf numFmtId="0" fontId="25" fillId="6" borderId="6" xfId="0" applyFont="1" applyFill="1" applyBorder="1" applyAlignment="1">
      <alignment horizontal="center"/>
    </xf>
    <xf numFmtId="165" fontId="6" fillId="7" borderId="5" xfId="0" applyNumberFormat="1" applyFont="1" applyFill="1" applyBorder="1" applyAlignment="1">
      <alignment horizontal="left"/>
    </xf>
    <xf numFmtId="165" fontId="6" fillId="7" borderId="25" xfId="0" applyNumberFormat="1" applyFont="1" applyFill="1" applyBorder="1" applyAlignment="1">
      <alignment horizontal="left"/>
    </xf>
    <xf numFmtId="0" fontId="0" fillId="0" borderId="0" xfId="0" applyNumberFormat="1" applyFill="1" applyProtection="1"/>
    <xf numFmtId="0" fontId="21" fillId="4" borderId="36" xfId="1" applyNumberFormat="1" applyFont="1" applyFill="1" applyBorder="1" applyAlignment="1" applyProtection="1">
      <alignment horizontal="center" vertical="center" wrapText="1"/>
    </xf>
    <xf numFmtId="0" fontId="21" fillId="4" borderId="36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0" fontId="0" fillId="7" borderId="6" xfId="1" applyNumberFormat="1" applyFont="1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textRotation="90"/>
    </xf>
    <xf numFmtId="0" fontId="3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0" fontId="0" fillId="0" borderId="41" xfId="0" applyBorder="1" applyProtection="1"/>
    <xf numFmtId="0" fontId="0" fillId="0" borderId="41" xfId="0" applyBorder="1" applyProtection="1">
      <protection locked="0"/>
    </xf>
    <xf numFmtId="44" fontId="0" fillId="2" borderId="41" xfId="1" applyFont="1" applyFill="1" applyBorder="1" applyProtection="1">
      <protection locked="0"/>
    </xf>
    <xf numFmtId="0" fontId="16" fillId="0" borderId="42" xfId="0" applyFont="1" applyFill="1" applyBorder="1" applyProtection="1"/>
    <xf numFmtId="0" fontId="0" fillId="0" borderId="42" xfId="0" applyBorder="1" applyProtection="1">
      <protection locked="0"/>
    </xf>
    <xf numFmtId="44" fontId="0" fillId="2" borderId="42" xfId="1" applyFont="1" applyFill="1" applyBorder="1" applyProtection="1">
      <protection locked="0"/>
    </xf>
    <xf numFmtId="0" fontId="0" fillId="0" borderId="42" xfId="0" applyBorder="1" applyProtection="1"/>
    <xf numFmtId="0" fontId="16" fillId="0" borderId="42" xfId="0" applyFont="1" applyFill="1" applyBorder="1" applyProtection="1">
      <protection locked="0"/>
    </xf>
    <xf numFmtId="0" fontId="0" fillId="0" borderId="43" xfId="0" applyBorder="1" applyProtection="1"/>
    <xf numFmtId="0" fontId="0" fillId="0" borderId="43" xfId="0" applyBorder="1" applyProtection="1">
      <protection locked="0"/>
    </xf>
    <xf numFmtId="44" fontId="0" fillId="2" borderId="43" xfId="1" applyFont="1" applyFill="1" applyBorder="1" applyProtection="1">
      <protection locked="0"/>
    </xf>
    <xf numFmtId="44" fontId="0" fillId="8" borderId="41" xfId="1" applyFont="1" applyFill="1" applyBorder="1" applyProtection="1">
      <protection locked="0"/>
    </xf>
    <xf numFmtId="44" fontId="0" fillId="8" borderId="42" xfId="1" applyFont="1" applyFill="1" applyBorder="1" applyProtection="1">
      <protection locked="0"/>
    </xf>
    <xf numFmtId="0" fontId="0" fillId="0" borderId="42" xfId="0" applyFill="1" applyBorder="1" applyProtection="1"/>
    <xf numFmtId="0" fontId="0" fillId="0" borderId="42" xfId="0" applyFill="1" applyBorder="1" applyProtection="1">
      <protection locked="0"/>
    </xf>
    <xf numFmtId="0" fontId="0" fillId="0" borderId="44" xfId="0" applyBorder="1"/>
    <xf numFmtId="44" fontId="0" fillId="8" borderId="43" xfId="1" applyFont="1" applyFill="1" applyBorder="1" applyProtection="1">
      <protection locked="0"/>
    </xf>
    <xf numFmtId="44" fontId="0" fillId="9" borderId="41" xfId="1" applyFont="1" applyFill="1" applyBorder="1" applyProtection="1">
      <protection locked="0"/>
    </xf>
    <xf numFmtId="44" fontId="0" fillId="9" borderId="42" xfId="1" applyFont="1" applyFill="1" applyBorder="1" applyProtection="1">
      <protection locked="0"/>
    </xf>
    <xf numFmtId="44" fontId="0" fillId="9" borderId="43" xfId="1" applyFont="1" applyFill="1" applyBorder="1" applyProtection="1">
      <protection locked="0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45" xfId="0" applyBorder="1"/>
    <xf numFmtId="44" fontId="16" fillId="8" borderId="41" xfId="1" applyFont="1" applyFill="1" applyBorder="1" applyProtection="1">
      <protection locked="0"/>
    </xf>
    <xf numFmtId="44" fontId="16" fillId="8" borderId="42" xfId="1" applyFont="1" applyFill="1" applyBorder="1" applyProtection="1">
      <protection locked="0"/>
    </xf>
    <xf numFmtId="44" fontId="16" fillId="8" borderId="43" xfId="1" applyFont="1" applyFill="1" applyBorder="1" applyProtection="1">
      <protection locked="0"/>
    </xf>
    <xf numFmtId="0" fontId="16" fillId="0" borderId="0" xfId="0" applyFont="1" applyFill="1" applyProtection="1"/>
    <xf numFmtId="0" fontId="5" fillId="5" borderId="0" xfId="0" applyNumberFormat="1" applyFont="1" applyFill="1" applyAlignment="1" applyProtection="1">
      <alignment horizontal="center"/>
    </xf>
    <xf numFmtId="0" fontId="25" fillId="6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34" fillId="0" borderId="0" xfId="2" applyAlignment="1" applyProtection="1"/>
    <xf numFmtId="0" fontId="0" fillId="0" borderId="0" xfId="0" applyFill="1" applyProtection="1"/>
    <xf numFmtId="0" fontId="0" fillId="0" borderId="0" xfId="0" applyProtection="1"/>
    <xf numFmtId="0" fontId="30" fillId="0" borderId="0" xfId="0" applyFont="1" applyAlignment="1" applyProtection="1"/>
    <xf numFmtId="0" fontId="31" fillId="0" borderId="0" xfId="0" applyFont="1" applyAlignment="1" applyProtection="1"/>
    <xf numFmtId="0" fontId="0" fillId="0" borderId="0" xfId="0" applyAlignment="1" applyProtection="1"/>
    <xf numFmtId="166" fontId="24" fillId="10" borderId="10" xfId="0" applyNumberFormat="1" applyFont="1" applyFill="1" applyBorder="1" applyProtection="1">
      <protection locked="0"/>
    </xf>
    <xf numFmtId="166" fontId="24" fillId="11" borderId="11" xfId="0" applyNumberFormat="1" applyFont="1" applyFill="1" applyBorder="1" applyProtection="1">
      <protection locked="0"/>
    </xf>
    <xf numFmtId="166" fontId="24" fillId="10" borderId="8" xfId="0" applyNumberFormat="1" applyFont="1" applyFill="1" applyBorder="1" applyProtection="1">
      <protection locked="0"/>
    </xf>
    <xf numFmtId="166" fontId="24" fillId="11" borderId="9" xfId="0" applyNumberFormat="1" applyFont="1" applyFill="1" applyBorder="1" applyProtection="1">
      <protection locked="0"/>
    </xf>
    <xf numFmtId="166" fontId="24" fillId="10" borderId="21" xfId="0" applyNumberFormat="1" applyFont="1" applyFill="1" applyBorder="1" applyProtection="1">
      <protection locked="0"/>
    </xf>
    <xf numFmtId="166" fontId="24" fillId="11" borderId="22" xfId="0" applyNumberFormat="1" applyFont="1" applyFill="1" applyBorder="1" applyProtection="1">
      <protection locked="0"/>
    </xf>
    <xf numFmtId="166" fontId="4" fillId="0" borderId="26" xfId="0" applyNumberFormat="1" applyFont="1" applyBorder="1"/>
    <xf numFmtId="166" fontId="3" fillId="0" borderId="26" xfId="0" applyNumberFormat="1" applyFont="1" applyBorder="1"/>
    <xf numFmtId="166" fontId="4" fillId="0" borderId="29" xfId="0" applyNumberFormat="1" applyFont="1" applyBorder="1"/>
    <xf numFmtId="166" fontId="4" fillId="0" borderId="31" xfId="0" applyNumberFormat="1" applyFont="1" applyBorder="1"/>
    <xf numFmtId="166" fontId="3" fillId="0" borderId="26" xfId="0" applyNumberFormat="1" applyFont="1" applyFill="1" applyBorder="1"/>
    <xf numFmtId="166" fontId="3" fillId="0" borderId="31" xfId="0" applyNumberFormat="1" applyFont="1" applyBorder="1"/>
    <xf numFmtId="166" fontId="3" fillId="0" borderId="29" xfId="0" applyNumberFormat="1" applyFont="1" applyBorder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5" fillId="0" borderId="0" xfId="0" applyFont="1" applyBorder="1" applyAlignment="1"/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24" xfId="0" applyFill="1" applyBorder="1" applyAlignment="1" applyProtection="1">
      <protection locked="0"/>
    </xf>
    <xf numFmtId="166" fontId="22" fillId="0" borderId="0" xfId="0" applyNumberFormat="1" applyFont="1" applyFill="1" applyBorder="1" applyAlignment="1" applyProtection="1">
      <alignment vertical="center"/>
      <protection locked="0"/>
    </xf>
    <xf numFmtId="0" fontId="7" fillId="0" borderId="18" xfId="0" applyNumberFormat="1" applyFont="1" applyBorder="1" applyProtection="1">
      <protection locked="0"/>
    </xf>
    <xf numFmtId="0" fontId="37" fillId="0" borderId="19" xfId="0" applyNumberFormat="1" applyFont="1" applyBorder="1" applyProtection="1">
      <protection locked="0"/>
    </xf>
    <xf numFmtId="0" fontId="7" fillId="0" borderId="19" xfId="0" applyNumberFormat="1" applyFont="1" applyBorder="1" applyProtection="1">
      <protection locked="0"/>
    </xf>
    <xf numFmtId="0" fontId="38" fillId="0" borderId="19" xfId="0" applyNumberFormat="1" applyFont="1" applyBorder="1" applyProtection="1">
      <protection locked="0"/>
    </xf>
    <xf numFmtId="0" fontId="7" fillId="0" borderId="20" xfId="0" applyNumberFormat="1" applyFont="1" applyBorder="1" applyProtection="1">
      <protection locked="0"/>
    </xf>
    <xf numFmtId="0" fontId="7" fillId="0" borderId="18" xfId="0" applyNumberFormat="1" applyFont="1" applyFill="1" applyBorder="1" applyProtection="1">
      <protection locked="0"/>
    </xf>
    <xf numFmtId="0" fontId="7" fillId="0" borderId="19" xfId="0" applyNumberFormat="1" applyFont="1" applyFill="1" applyBorder="1" applyProtection="1">
      <protection locked="0"/>
    </xf>
    <xf numFmtId="0" fontId="7" fillId="0" borderId="20" xfId="0" applyNumberFormat="1" applyFont="1" applyFill="1" applyBorder="1" applyProtection="1">
      <protection locked="0"/>
    </xf>
    <xf numFmtId="0" fontId="19" fillId="0" borderId="0" xfId="0" applyFont="1" applyAlignment="1"/>
    <xf numFmtId="0" fontId="25" fillId="6" borderId="38" xfId="0" applyFont="1" applyFill="1" applyBorder="1" applyAlignment="1">
      <alignment horizontal="center"/>
    </xf>
    <xf numFmtId="166" fontId="24" fillId="11" borderId="46" xfId="0" applyNumberFormat="1" applyFont="1" applyFill="1" applyBorder="1" applyProtection="1">
      <protection locked="0"/>
    </xf>
    <xf numFmtId="166" fontId="24" fillId="11" borderId="47" xfId="0" applyNumberFormat="1" applyFont="1" applyFill="1" applyBorder="1" applyProtection="1">
      <protection locked="0"/>
    </xf>
    <xf numFmtId="166" fontId="24" fillId="11" borderId="48" xfId="0" applyNumberFormat="1" applyFont="1" applyFill="1" applyBorder="1" applyProtection="1">
      <protection locked="0"/>
    </xf>
    <xf numFmtId="0" fontId="23" fillId="5" borderId="49" xfId="0" applyFont="1" applyFill="1" applyBorder="1" applyAlignment="1">
      <alignment horizontal="center"/>
    </xf>
    <xf numFmtId="0" fontId="25" fillId="6" borderId="50" xfId="0" applyFont="1" applyFill="1" applyBorder="1" applyAlignment="1">
      <alignment horizontal="center"/>
    </xf>
    <xf numFmtId="166" fontId="24" fillId="11" borderId="51" xfId="0" applyNumberFormat="1" applyFont="1" applyFill="1" applyBorder="1" applyProtection="1">
      <protection locked="0"/>
    </xf>
    <xf numFmtId="166" fontId="24" fillId="11" borderId="52" xfId="0" applyNumberFormat="1" applyFont="1" applyFill="1" applyBorder="1" applyProtection="1">
      <protection locked="0"/>
    </xf>
    <xf numFmtId="166" fontId="24" fillId="11" borderId="53" xfId="0" applyNumberFormat="1" applyFont="1" applyFill="1" applyBorder="1" applyProtection="1">
      <protection locked="0"/>
    </xf>
    <xf numFmtId="0" fontId="25" fillId="6" borderId="54" xfId="0" applyFont="1" applyFill="1" applyBorder="1" applyAlignment="1">
      <alignment horizontal="center"/>
    </xf>
    <xf numFmtId="0" fontId="7" fillId="0" borderId="30" xfId="0" applyNumberFormat="1" applyFont="1" applyFill="1" applyBorder="1" applyProtection="1">
      <protection locked="0"/>
    </xf>
    <xf numFmtId="0" fontId="7" fillId="0" borderId="32" xfId="0" applyNumberFormat="1" applyFont="1" applyFill="1" applyBorder="1" applyProtection="1">
      <protection locked="0"/>
    </xf>
    <xf numFmtId="164" fontId="4" fillId="0" borderId="33" xfId="0" applyNumberFormat="1" applyFont="1" applyBorder="1"/>
    <xf numFmtId="164" fontId="1" fillId="0" borderId="56" xfId="0" applyNumberFormat="1" applyFont="1" applyBorder="1"/>
    <xf numFmtId="0" fontId="7" fillId="0" borderId="30" xfId="0" applyNumberFormat="1" applyFont="1" applyBorder="1" applyProtection="1">
      <protection locked="0"/>
    </xf>
    <xf numFmtId="0" fontId="7" fillId="0" borderId="32" xfId="0" applyNumberFormat="1" applyFont="1" applyBorder="1" applyProtection="1">
      <protection locked="0"/>
    </xf>
    <xf numFmtId="164" fontId="4" fillId="0" borderId="55" xfId="0" applyNumberFormat="1" applyFont="1" applyBorder="1"/>
    <xf numFmtId="164" fontId="1" fillId="0" borderId="28" xfId="0" applyNumberFormat="1" applyFont="1" applyBorder="1"/>
    <xf numFmtId="165" fontId="1" fillId="0" borderId="0" xfId="0" applyNumberFormat="1" applyFont="1"/>
    <xf numFmtId="165" fontId="0" fillId="0" borderId="0" xfId="0" applyNumberFormat="1"/>
    <xf numFmtId="0" fontId="14" fillId="0" borderId="0" xfId="0" applyFont="1" applyFill="1" applyBorder="1" applyAlignment="1" applyProtection="1"/>
    <xf numFmtId="165" fontId="6" fillId="7" borderId="5" xfId="0" applyNumberFormat="1" applyFont="1" applyFill="1" applyBorder="1" applyAlignment="1">
      <alignment horizontal="center"/>
    </xf>
    <xf numFmtId="14" fontId="0" fillId="0" borderId="0" xfId="0" applyNumberFormat="1" applyFill="1" applyProtection="1"/>
    <xf numFmtId="164" fontId="4" fillId="0" borderId="33" xfId="0" applyNumberFormat="1" applyFont="1" applyBorder="1"/>
    <xf numFmtId="164" fontId="1" fillId="0" borderId="28" xfId="0" applyNumberFormat="1" applyFont="1" applyBorder="1"/>
    <xf numFmtId="0" fontId="7" fillId="0" borderId="18" xfId="0" applyNumberFormat="1" applyFont="1" applyFill="1" applyBorder="1" applyAlignment="1" applyProtection="1">
      <alignment horizontal="left"/>
      <protection locked="0"/>
    </xf>
    <xf numFmtId="0" fontId="0" fillId="0" borderId="0" xfId="0" applyFill="1" applyProtection="1"/>
    <xf numFmtId="0" fontId="19" fillId="0" borderId="0" xfId="0" applyFont="1" applyFill="1" applyProtection="1"/>
    <xf numFmtId="0" fontId="1" fillId="0" borderId="0" xfId="0" applyFont="1" applyFill="1" applyProtection="1"/>
    <xf numFmtId="0" fontId="0" fillId="0" borderId="0" xfId="0" applyProtection="1"/>
    <xf numFmtId="0" fontId="27" fillId="6" borderId="0" xfId="0" applyFont="1" applyFill="1" applyProtection="1"/>
    <xf numFmtId="0" fontId="0" fillId="4" borderId="0" xfId="0" applyFill="1" applyProtection="1"/>
    <xf numFmtId="0" fontId="30" fillId="0" borderId="0" xfId="0" applyFont="1" applyProtection="1"/>
    <xf numFmtId="0" fontId="34" fillId="0" borderId="0" xfId="2" applyAlignment="1" applyProtection="1">
      <alignment horizontal="left"/>
    </xf>
    <xf numFmtId="0" fontId="30" fillId="0" borderId="0" xfId="0" applyFont="1" applyAlignment="1" applyProtection="1">
      <alignment horizontal="left"/>
    </xf>
    <xf numFmtId="0" fontId="0" fillId="3" borderId="0" xfId="0" applyFill="1" applyProtection="1"/>
    <xf numFmtId="0" fontId="0" fillId="0" borderId="0" xfId="0" applyFill="1" applyBorder="1" applyProtection="1"/>
    <xf numFmtId="0" fontId="13" fillId="0" borderId="0" xfId="0" applyFont="1" applyBorder="1" applyProtection="1"/>
    <xf numFmtId="0" fontId="22" fillId="12" borderId="0" xfId="0" applyFont="1" applyFill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21" fillId="4" borderId="34" xfId="0" applyFont="1" applyFill="1" applyBorder="1" applyAlignment="1" applyProtection="1">
      <alignment horizontal="center" vertical="center"/>
    </xf>
    <xf numFmtId="0" fontId="21" fillId="4" borderId="35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 vertical="center" textRotation="90"/>
    </xf>
    <xf numFmtId="0" fontId="19" fillId="0" borderId="39" xfId="0" applyFont="1" applyBorder="1" applyAlignment="1" applyProtection="1">
      <alignment horizontal="center" vertical="center" textRotation="90"/>
    </xf>
    <xf numFmtId="0" fontId="19" fillId="0" borderId="6" xfId="0" applyFont="1" applyBorder="1" applyAlignment="1" applyProtection="1">
      <alignment horizontal="center" vertical="center" textRotation="90"/>
    </xf>
    <xf numFmtId="0" fontId="33" fillId="6" borderId="36" xfId="0" applyFont="1" applyFill="1" applyBorder="1" applyAlignment="1" applyProtection="1">
      <alignment horizontal="center" vertical="center" wrapText="1"/>
    </xf>
    <xf numFmtId="0" fontId="33" fillId="6" borderId="39" xfId="0" applyFont="1" applyFill="1" applyBorder="1" applyAlignment="1" applyProtection="1">
      <alignment horizontal="center" vertical="center" wrapText="1"/>
    </xf>
    <xf numFmtId="0" fontId="33" fillId="6" borderId="6" xfId="0" applyFont="1" applyFill="1" applyBorder="1" applyAlignment="1" applyProtection="1">
      <alignment horizontal="center" vertical="center" wrapText="1"/>
    </xf>
    <xf numFmtId="0" fontId="32" fillId="0" borderId="36" xfId="0" applyFont="1" applyBorder="1" applyAlignment="1" applyProtection="1">
      <alignment horizontal="center" vertical="center" textRotation="90" wrapText="1"/>
    </xf>
    <xf numFmtId="0" fontId="32" fillId="0" borderId="39" xfId="0" applyFont="1" applyBorder="1" applyAlignment="1" applyProtection="1">
      <alignment horizontal="center" vertical="center" textRotation="90" wrapText="1"/>
    </xf>
    <xf numFmtId="0" fontId="32" fillId="0" borderId="6" xfId="0" applyFont="1" applyBorder="1" applyAlignment="1" applyProtection="1">
      <alignment horizontal="center" vertical="center" textRotation="90" wrapText="1"/>
    </xf>
    <xf numFmtId="0" fontId="1" fillId="5" borderId="36" xfId="0" applyFont="1" applyFill="1" applyBorder="1" applyAlignment="1" applyProtection="1">
      <alignment horizontal="center" vertical="center" wrapText="1"/>
    </xf>
    <xf numFmtId="0" fontId="1" fillId="5" borderId="39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32" fillId="0" borderId="36" xfId="0" applyFont="1" applyBorder="1" applyAlignment="1" applyProtection="1">
      <alignment horizontal="center" vertical="center" textRotation="90"/>
    </xf>
    <xf numFmtId="0" fontId="32" fillId="0" borderId="39" xfId="0" applyFont="1" applyBorder="1" applyAlignment="1" applyProtection="1">
      <alignment horizontal="center" vertical="center" textRotation="90"/>
    </xf>
    <xf numFmtId="0" fontId="32" fillId="0" borderId="6" xfId="0" applyFont="1" applyBorder="1" applyAlignment="1" applyProtection="1">
      <alignment horizontal="center" vertical="center" textRotation="90"/>
    </xf>
    <xf numFmtId="166" fontId="1" fillId="0" borderId="2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0" fontId="34" fillId="0" borderId="0" xfId="2" applyBorder="1" applyAlignment="1" applyProtection="1">
      <alignment horizontal="left"/>
    </xf>
    <xf numFmtId="166" fontId="2" fillId="7" borderId="2" xfId="0" applyNumberFormat="1" applyFont="1" applyFill="1" applyBorder="1" applyAlignment="1">
      <alignment horizontal="center"/>
    </xf>
    <xf numFmtId="166" fontId="2" fillId="7" borderId="4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2" fillId="4" borderId="0" xfId="0" applyNumberFormat="1" applyFont="1" applyFill="1" applyAlignment="1">
      <alignment horizontal="right"/>
    </xf>
    <xf numFmtId="0" fontId="22" fillId="4" borderId="0" xfId="0" applyFont="1" applyFill="1" applyAlignment="1" applyProtection="1">
      <alignment horizontal="left"/>
      <protection hidden="1"/>
    </xf>
    <xf numFmtId="0" fontId="21" fillId="4" borderId="12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0" fillId="7" borderId="40" xfId="0" applyFill="1" applyBorder="1" applyAlignment="1" applyProtection="1">
      <protection locked="0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7" borderId="23" xfId="0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  <xf numFmtId="166" fontId="22" fillId="7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0000"/>
      <color rgb="FF00CCFF"/>
      <color rgb="FFFFFFCC"/>
      <color rgb="FF99CC00"/>
      <color rgb="FFFDE9D9"/>
      <color rgb="FFDBEEF3"/>
      <color rgb="FF99CCFF"/>
      <color rgb="FFFFCC99"/>
      <color rgb="FFCCFF99"/>
      <color rgb="FFDD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46754</xdr:rowOff>
    </xdr:from>
    <xdr:to>
      <xdr:col>1</xdr:col>
      <xdr:colOff>800099</xdr:colOff>
      <xdr:row>2</xdr:row>
      <xdr:rowOff>352426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32</xdr:row>
      <xdr:rowOff>46754</xdr:rowOff>
    </xdr:from>
    <xdr:to>
      <xdr:col>1</xdr:col>
      <xdr:colOff>800099</xdr:colOff>
      <xdr:row>34</xdr:row>
      <xdr:rowOff>352426</xdr:rowOff>
    </xdr:to>
    <xdr:pic>
      <xdr:nvPicPr>
        <xdr:cNvPr id="8" name="Images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46754</xdr:rowOff>
    </xdr:from>
    <xdr:to>
      <xdr:col>1</xdr:col>
      <xdr:colOff>800099</xdr:colOff>
      <xdr:row>2</xdr:row>
      <xdr:rowOff>352426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36</xdr:row>
      <xdr:rowOff>46754</xdr:rowOff>
    </xdr:from>
    <xdr:to>
      <xdr:col>1</xdr:col>
      <xdr:colOff>800099</xdr:colOff>
      <xdr:row>38</xdr:row>
      <xdr:rowOff>352426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46754</xdr:rowOff>
    </xdr:from>
    <xdr:to>
      <xdr:col>1</xdr:col>
      <xdr:colOff>800099</xdr:colOff>
      <xdr:row>2</xdr:row>
      <xdr:rowOff>352426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35</xdr:row>
      <xdr:rowOff>46754</xdr:rowOff>
    </xdr:from>
    <xdr:to>
      <xdr:col>1</xdr:col>
      <xdr:colOff>800099</xdr:colOff>
      <xdr:row>37</xdr:row>
      <xdr:rowOff>352426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15275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696199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05868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092327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nc-sa/2.5/ca/deed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nsommateur.qc.ca/acef-lan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nsommateur.qc.ca/acef-lan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4:C15"/>
  <sheetViews>
    <sheetView workbookViewId="0">
      <selection activeCell="B18" sqref="B18"/>
    </sheetView>
  </sheetViews>
  <sheetFormatPr baseColWidth="10" defaultRowHeight="15"/>
  <sheetData>
    <row r="4" spans="1:3">
      <c r="A4" t="s">
        <v>9</v>
      </c>
      <c r="B4">
        <v>1</v>
      </c>
      <c r="C4">
        <v>2019</v>
      </c>
    </row>
    <row r="5" spans="1:3">
      <c r="A5" t="s">
        <v>10</v>
      </c>
      <c r="B5">
        <v>2</v>
      </c>
      <c r="C5">
        <v>2020</v>
      </c>
    </row>
    <row r="6" spans="1:3">
      <c r="A6" t="s">
        <v>11</v>
      </c>
      <c r="B6">
        <v>3</v>
      </c>
      <c r="C6">
        <v>2021</v>
      </c>
    </row>
    <row r="7" spans="1:3">
      <c r="A7" t="s">
        <v>12</v>
      </c>
      <c r="B7">
        <v>4</v>
      </c>
      <c r="C7">
        <v>2022</v>
      </c>
    </row>
    <row r="8" spans="1:3">
      <c r="A8" t="s">
        <v>13</v>
      </c>
      <c r="B8">
        <v>5</v>
      </c>
      <c r="C8">
        <v>2023</v>
      </c>
    </row>
    <row r="9" spans="1:3">
      <c r="A9" t="s">
        <v>14</v>
      </c>
      <c r="B9">
        <v>6</v>
      </c>
      <c r="C9">
        <v>2024</v>
      </c>
    </row>
    <row r="10" spans="1:3">
      <c r="A10" t="s">
        <v>15</v>
      </c>
      <c r="B10">
        <v>7</v>
      </c>
      <c r="C10">
        <v>2025</v>
      </c>
    </row>
    <row r="11" spans="1:3">
      <c r="A11" t="s">
        <v>16</v>
      </c>
      <c r="B11">
        <v>8</v>
      </c>
      <c r="C11">
        <v>2026</v>
      </c>
    </row>
    <row r="12" spans="1:3">
      <c r="A12" t="s">
        <v>17</v>
      </c>
      <c r="B12">
        <v>9</v>
      </c>
      <c r="C12">
        <v>2027</v>
      </c>
    </row>
    <row r="13" spans="1:3">
      <c r="A13" t="s">
        <v>18</v>
      </c>
      <c r="B13">
        <v>10</v>
      </c>
      <c r="C13">
        <v>2028</v>
      </c>
    </row>
    <row r="14" spans="1:3">
      <c r="A14" t="s">
        <v>19</v>
      </c>
      <c r="B14">
        <v>11</v>
      </c>
      <c r="C14">
        <v>2029</v>
      </c>
    </row>
    <row r="15" spans="1:3">
      <c r="A15" t="s">
        <v>20</v>
      </c>
      <c r="B15">
        <v>12</v>
      </c>
      <c r="C15">
        <v>2030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CCFF"/>
  </sheetPr>
  <dimension ref="A1:AC81"/>
  <sheetViews>
    <sheetView zoomScaleNormal="100" workbookViewId="0">
      <selection activeCell="Q73" sqref="Q73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13</v>
      </c>
      <c r="D3" s="193"/>
      <c r="E3" s="194">
        <f>'Notes explicatives'!$C$2</f>
        <v>2022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44682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44712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7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 t="str">
        <f>IF(OR(T3-T8+5&lt;T3,T3-T8+5&gt;T4),"",T3-T8+5)</f>
        <v/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 xml:space="preserve"> | 01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44683</v>
      </c>
      <c r="B19" s="37" t="s">
        <v>108</v>
      </c>
      <c r="C19" s="38" t="s">
        <v>109</v>
      </c>
      <c r="D19" s="39">
        <f>IF(OR(T3-T8+9&lt;T3,T3-T8+9&gt;T4),"",T3-T8+9)</f>
        <v>44684</v>
      </c>
      <c r="E19" s="37" t="s">
        <v>108</v>
      </c>
      <c r="F19" s="38" t="s">
        <v>109</v>
      </c>
      <c r="G19" s="39">
        <f>IF(OR(T3-T8+10&lt;T3,T3-T8+10&gt;T4),"",T3-T8+10)</f>
        <v>44685</v>
      </c>
      <c r="H19" s="37" t="s">
        <v>108</v>
      </c>
      <c r="I19" s="38" t="s">
        <v>109</v>
      </c>
      <c r="J19" s="39">
        <f>IF(OR(T3-T8+11&lt;T3,T3-T8+11&gt;T4),"",T3-T8+11)</f>
        <v>44686</v>
      </c>
      <c r="K19" s="37" t="s">
        <v>108</v>
      </c>
      <c r="L19" s="38" t="s">
        <v>109</v>
      </c>
      <c r="M19" s="39">
        <f>IF(OR(T3-T8+12&lt;T3,T3-T8+12&gt;T4),"",T3-T8+12)</f>
        <v>44687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07 | 08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44690</v>
      </c>
      <c r="B29" s="37" t="s">
        <v>108</v>
      </c>
      <c r="C29" s="38" t="s">
        <v>109</v>
      </c>
      <c r="D29" s="39">
        <f>IF(OR(T3-T8+16&lt;T3,T3-T8+16&gt;T4),"",T3-T8+16)</f>
        <v>44691</v>
      </c>
      <c r="E29" s="37" t="s">
        <v>108</v>
      </c>
      <c r="F29" s="38" t="s">
        <v>109</v>
      </c>
      <c r="G29" s="39">
        <f>IF(OR(T3-T8+17&lt;T3,T3-T8+17&gt;T4),"",T3-T8+17)</f>
        <v>44692</v>
      </c>
      <c r="H29" s="37" t="s">
        <v>108</v>
      </c>
      <c r="I29" s="38" t="s">
        <v>109</v>
      </c>
      <c r="J29" s="39">
        <f>IF(OR(T3-T8+18&lt;T3,T3-T8+18&gt;T4),"",T3-T8+18)</f>
        <v>44693</v>
      </c>
      <c r="K29" s="37" t="s">
        <v>108</v>
      </c>
      <c r="L29" s="38" t="s">
        <v>109</v>
      </c>
      <c r="M29" s="39">
        <f>IF(OR(T3-T8+19&lt;T3,T3-T8+19&gt;T4),"",T3-T8+19)</f>
        <v>44694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14 | 15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Mai</v>
      </c>
      <c r="D43" s="193"/>
      <c r="E43" s="194">
        <f>'Notes explicatives'!$C$2</f>
        <v>2022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44682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44712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44697</v>
      </c>
      <c r="B49" s="37" t="s">
        <v>108</v>
      </c>
      <c r="C49" s="38" t="s">
        <v>109</v>
      </c>
      <c r="D49" s="36">
        <f>IF(OR(T3-T8+23&lt;T3,T3-T8+23&gt;T4),"",T3-T8+23)</f>
        <v>44698</v>
      </c>
      <c r="E49" s="37" t="s">
        <v>108</v>
      </c>
      <c r="F49" s="38" t="s">
        <v>109</v>
      </c>
      <c r="G49" s="36">
        <f>IF(OR(T3-T8+24&lt;T3,T3-T8+24&gt;T4),"",T3-T8+24)</f>
        <v>44699</v>
      </c>
      <c r="H49" s="37" t="s">
        <v>108</v>
      </c>
      <c r="I49" s="38" t="s">
        <v>109</v>
      </c>
      <c r="J49" s="36">
        <f>IF(OR(T3-T8+25&lt;T3,T3-T8+25&gt;T4),"",T3-T8+25)</f>
        <v>44700</v>
      </c>
      <c r="K49" s="37" t="s">
        <v>108</v>
      </c>
      <c r="L49" s="38" t="s">
        <v>109</v>
      </c>
      <c r="M49" s="36">
        <f>IF(OR(T3-T8+26&lt;T3,T3-T8+26&gt;T4),"",T3-T8+26)</f>
        <v>44701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21 | 22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44704</v>
      </c>
      <c r="B59" s="37" t="s">
        <v>108</v>
      </c>
      <c r="C59" s="38" t="s">
        <v>109</v>
      </c>
      <c r="D59" s="36">
        <f>IF(OR(T3-T8+30&lt;T3,T3-T8+30&gt;T4),"",T3-T8+30)</f>
        <v>44705</v>
      </c>
      <c r="E59" s="37" t="s">
        <v>108</v>
      </c>
      <c r="F59" s="38" t="s">
        <v>109</v>
      </c>
      <c r="G59" s="36">
        <f>IF(OR(T3-T8+31&lt;T3,T3-T8+31&gt;T4),"",T3-T8+31)</f>
        <v>44706</v>
      </c>
      <c r="H59" s="37" t="s">
        <v>108</v>
      </c>
      <c r="I59" s="38" t="s">
        <v>109</v>
      </c>
      <c r="J59" s="36">
        <f>IF(OR(T3-T8+32&lt;T3,T3-T8+32&gt;T4),"",T3-T8+32)</f>
        <v>44707</v>
      </c>
      <c r="K59" s="37" t="s">
        <v>108</v>
      </c>
      <c r="L59" s="38" t="s">
        <v>109</v>
      </c>
      <c r="M59" s="36">
        <f>IF(OR(T3-T8+33&lt;T3,T3-T8+33&gt;T4),"",T3-T8+33)</f>
        <v>44708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>28 | 29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>
        <f>IF(OR(T3-T8+36&lt;T3,T3-T8+36&gt;T4),"",T3-T8+36)</f>
        <v>44711</v>
      </c>
      <c r="B69" s="37" t="s">
        <v>108</v>
      </c>
      <c r="C69" s="38" t="s">
        <v>109</v>
      </c>
      <c r="D69" s="40">
        <f>IF(OR(T3-T8+37&lt;T3,T3-T8+37&gt;T4),"",T3-T8+37)</f>
        <v>44712</v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algorithmName="SHA-512" hashValue="zorSfkB1J7koWsmeoSq70LnKyqZ6ADDBPEG9syOpt8F0nkG1GqwTbiXgJYY1oSfzPg5TJCXNLOshs0geShiIcQ==" saltValue="wvb8h9IA2fcl8/pLbQPGrg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 xr:uid="{00000000-0002-0000-0900-000000000000}">
      <formula1>Moistexte</formula1>
    </dataValidation>
    <dataValidation showInputMessage="1" showErrorMessage="1" sqref="C43:D43" xr:uid="{00000000-0002-0000-0900-000001000000}"/>
  </dataValidations>
  <hyperlinks>
    <hyperlink ref="J40" r:id="rId1" xr:uid="{00000000-0004-0000-0900-000000000000}"/>
    <hyperlink ref="J80" r:id="rId2" xr:uid="{00000000-0004-0000-09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CCFF"/>
  </sheetPr>
  <dimension ref="A1:AC81"/>
  <sheetViews>
    <sheetView zoomScaleNormal="100" workbookViewId="0">
      <selection activeCell="Q72" sqref="Q72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14</v>
      </c>
      <c r="D3" s="193"/>
      <c r="E3" s="194">
        <f>'Notes explicatives'!$C$2</f>
        <v>2022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44713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44742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3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>
        <f>IF(OR(T3-T8+3&lt;T3,T3-T8+3&gt;T4),"",T3-T8+3)</f>
        <v>44713</v>
      </c>
      <c r="H9" s="37" t="s">
        <v>108</v>
      </c>
      <c r="I9" s="38" t="s">
        <v>109</v>
      </c>
      <c r="J9" s="36">
        <f>IF(OR(T3-T8+4&lt;T3,T3-T8+4&gt;T4),"",T3-T8+4)</f>
        <v>44714</v>
      </c>
      <c r="K9" s="37" t="s">
        <v>108</v>
      </c>
      <c r="L9" s="38" t="s">
        <v>109</v>
      </c>
      <c r="M9" s="36">
        <f>IF(OR(T3-T8+5&lt;T3,T3-T8+5&gt;T4),"",T3-T8+5)</f>
        <v>44715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04 | 05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44718</v>
      </c>
      <c r="B19" s="37" t="s">
        <v>108</v>
      </c>
      <c r="C19" s="38" t="s">
        <v>109</v>
      </c>
      <c r="D19" s="39">
        <f>IF(OR(T3-T8+9&lt;T3,T3-T8+9&gt;T4),"",T3-T8+9)</f>
        <v>44719</v>
      </c>
      <c r="E19" s="37" t="s">
        <v>108</v>
      </c>
      <c r="F19" s="38" t="s">
        <v>109</v>
      </c>
      <c r="G19" s="39">
        <f>IF(OR(T3-T8+10&lt;T3,T3-T8+10&gt;T4),"",T3-T8+10)</f>
        <v>44720</v>
      </c>
      <c r="H19" s="37" t="s">
        <v>108</v>
      </c>
      <c r="I19" s="38" t="s">
        <v>109</v>
      </c>
      <c r="J19" s="39">
        <f>IF(OR(T3-T8+11&lt;T3,T3-T8+11&gt;T4),"",T3-T8+11)</f>
        <v>44721</v>
      </c>
      <c r="K19" s="37" t="s">
        <v>108</v>
      </c>
      <c r="L19" s="38" t="s">
        <v>109</v>
      </c>
      <c r="M19" s="39">
        <f>IF(OR(T3-T8+12&lt;T3,T3-T8+12&gt;T4),"",T3-T8+12)</f>
        <v>44722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11 | 12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44725</v>
      </c>
      <c r="B29" s="37" t="s">
        <v>108</v>
      </c>
      <c r="C29" s="38" t="s">
        <v>109</v>
      </c>
      <c r="D29" s="39">
        <f>IF(OR(T3-T8+16&lt;T3,T3-T8+16&gt;T4),"",T3-T8+16)</f>
        <v>44726</v>
      </c>
      <c r="E29" s="37" t="s">
        <v>108</v>
      </c>
      <c r="F29" s="38" t="s">
        <v>109</v>
      </c>
      <c r="G29" s="39">
        <f>IF(OR(T3-T8+17&lt;T3,T3-T8+17&gt;T4),"",T3-T8+17)</f>
        <v>44727</v>
      </c>
      <c r="H29" s="37" t="s">
        <v>108</v>
      </c>
      <c r="I29" s="38" t="s">
        <v>109</v>
      </c>
      <c r="J29" s="39">
        <f>IF(OR(T3-T8+18&lt;T3,T3-T8+18&gt;T4),"",T3-T8+18)</f>
        <v>44728</v>
      </c>
      <c r="K29" s="37" t="s">
        <v>108</v>
      </c>
      <c r="L29" s="38" t="s">
        <v>109</v>
      </c>
      <c r="M29" s="39">
        <f>IF(OR(T3-T8+19&lt;T3,T3-T8+19&gt;T4),"",T3-T8+19)</f>
        <v>44729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18 | 19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Juin</v>
      </c>
      <c r="D43" s="193"/>
      <c r="E43" s="194">
        <f>'Notes explicatives'!$C$2</f>
        <v>2022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44713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44742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44732</v>
      </c>
      <c r="B49" s="37" t="s">
        <v>108</v>
      </c>
      <c r="C49" s="38" t="s">
        <v>109</v>
      </c>
      <c r="D49" s="36">
        <f>IF(OR(T3-T8+23&lt;T3,T3-T8+23&gt;T4),"",T3-T8+23)</f>
        <v>44733</v>
      </c>
      <c r="E49" s="37" t="s">
        <v>108</v>
      </c>
      <c r="F49" s="38" t="s">
        <v>109</v>
      </c>
      <c r="G49" s="36">
        <f>IF(OR(T3-T8+24&lt;T3,T3-T8+24&gt;T4),"",T3-T8+24)</f>
        <v>44734</v>
      </c>
      <c r="H49" s="37" t="s">
        <v>108</v>
      </c>
      <c r="I49" s="38" t="s">
        <v>109</v>
      </c>
      <c r="J49" s="36">
        <f>IF(OR(T3-T8+25&lt;T3,T3-T8+25&gt;T4),"",T3-T8+25)</f>
        <v>44735</v>
      </c>
      <c r="K49" s="37" t="s">
        <v>108</v>
      </c>
      <c r="L49" s="38" t="s">
        <v>109</v>
      </c>
      <c r="M49" s="36">
        <f>IF(OR(T3-T8+26&lt;T3,T3-T8+26&gt;T4),"",T3-T8+26)</f>
        <v>44736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25 | 26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44739</v>
      </c>
      <c r="B59" s="37" t="s">
        <v>108</v>
      </c>
      <c r="C59" s="38" t="s">
        <v>109</v>
      </c>
      <c r="D59" s="36">
        <f>IF(OR(T3-T8+30&lt;T3,T3-T8+30&gt;T4),"",T3-T8+30)</f>
        <v>44740</v>
      </c>
      <c r="E59" s="37" t="s">
        <v>108</v>
      </c>
      <c r="F59" s="38" t="s">
        <v>109</v>
      </c>
      <c r="G59" s="36">
        <f>IF(OR(T3-T8+31&lt;T3,T3-T8+31&gt;T4),"",T3-T8+31)</f>
        <v>44741</v>
      </c>
      <c r="H59" s="37" t="s">
        <v>108</v>
      </c>
      <c r="I59" s="38" t="s">
        <v>109</v>
      </c>
      <c r="J59" s="36">
        <f>IF(OR(T3-T8+32&lt;T3,T3-T8+32&gt;T4),"",T3-T8+32)</f>
        <v>44742</v>
      </c>
      <c r="K59" s="37" t="s">
        <v>108</v>
      </c>
      <c r="L59" s="38" t="s">
        <v>109</v>
      </c>
      <c r="M59" s="36" t="str">
        <f>IF(OR(T3-T8+33&lt;T3,T3-T8+33&gt;T4),"",T3-T8+33)</f>
        <v/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algorithmName="SHA-512" hashValue="2GemfPDh6bDliL92gQ5phWRRDOR5tF2/GyOs8i/KxRdz6GvIRByZZP61ApPe1leQhSh/9gGP5TSC23KTKhPdhg==" saltValue="5Ol3o3mb+yFAsiDdaXcOyw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 xr:uid="{00000000-0002-0000-0A00-000000000000}"/>
    <dataValidation type="list" showInputMessage="1" showErrorMessage="1" sqref="C3:D3" xr:uid="{00000000-0002-0000-0A00-000001000000}">
      <formula1>Moistexte</formula1>
    </dataValidation>
  </dataValidations>
  <hyperlinks>
    <hyperlink ref="J40" r:id="rId1" xr:uid="{00000000-0004-0000-0A00-000000000000}"/>
    <hyperlink ref="J80" r:id="rId2" xr:uid="{00000000-0004-0000-0A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CCFF"/>
  </sheetPr>
  <dimension ref="A1:AC81"/>
  <sheetViews>
    <sheetView zoomScaleNormal="100" workbookViewId="0">
      <selection activeCell="Q71" sqref="Q7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15</v>
      </c>
      <c r="D3" s="193"/>
      <c r="E3" s="194">
        <f>'Notes explicatives'!$C$2</f>
        <v>2022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44743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44773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5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>
        <f>IF(OR(T3-T8+5&lt;T3,T3-T8+5&gt;T4),"",T3-T8+5)</f>
        <v>44743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02 | 03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44746</v>
      </c>
      <c r="B19" s="37" t="s">
        <v>108</v>
      </c>
      <c r="C19" s="38" t="s">
        <v>109</v>
      </c>
      <c r="D19" s="39">
        <f>IF(OR(T3-T8+9&lt;T3,T3-T8+9&gt;T4),"",T3-T8+9)</f>
        <v>44747</v>
      </c>
      <c r="E19" s="37" t="s">
        <v>108</v>
      </c>
      <c r="F19" s="38" t="s">
        <v>109</v>
      </c>
      <c r="G19" s="39">
        <f>IF(OR(T3-T8+10&lt;T3,T3-T8+10&gt;T4),"",T3-T8+10)</f>
        <v>44748</v>
      </c>
      <c r="H19" s="37" t="s">
        <v>108</v>
      </c>
      <c r="I19" s="38" t="s">
        <v>109</v>
      </c>
      <c r="J19" s="39">
        <f>IF(OR(T3-T8+11&lt;T3,T3-T8+11&gt;T4),"",T3-T8+11)</f>
        <v>44749</v>
      </c>
      <c r="K19" s="37" t="s">
        <v>108</v>
      </c>
      <c r="L19" s="38" t="s">
        <v>109</v>
      </c>
      <c r="M19" s="39">
        <f>IF(OR(T3-T8+12&lt;T3,T3-T8+12&gt;T4),"",T3-T8+12)</f>
        <v>44750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09 | 10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44753</v>
      </c>
      <c r="B29" s="37" t="s">
        <v>108</v>
      </c>
      <c r="C29" s="38" t="s">
        <v>109</v>
      </c>
      <c r="D29" s="39">
        <f>IF(OR(T3-T8+16&lt;T3,T3-T8+16&gt;T4),"",T3-T8+16)</f>
        <v>44754</v>
      </c>
      <c r="E29" s="37" t="s">
        <v>108</v>
      </c>
      <c r="F29" s="38" t="s">
        <v>109</v>
      </c>
      <c r="G29" s="39">
        <f>IF(OR(T3-T8+17&lt;T3,T3-T8+17&gt;T4),"",T3-T8+17)</f>
        <v>44755</v>
      </c>
      <c r="H29" s="37" t="s">
        <v>108</v>
      </c>
      <c r="I29" s="38" t="s">
        <v>109</v>
      </c>
      <c r="J29" s="39">
        <f>IF(OR(T3-T8+18&lt;T3,T3-T8+18&gt;T4),"",T3-T8+18)</f>
        <v>44756</v>
      </c>
      <c r="K29" s="37" t="s">
        <v>108</v>
      </c>
      <c r="L29" s="38" t="s">
        <v>109</v>
      </c>
      <c r="M29" s="39">
        <f>IF(OR(T3-T8+19&lt;T3,T3-T8+19&gt;T4),"",T3-T8+19)</f>
        <v>44757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16 | 17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Juillet</v>
      </c>
      <c r="D43" s="193"/>
      <c r="E43" s="194">
        <f>'Notes explicatives'!$C$2</f>
        <v>2022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44743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44773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44760</v>
      </c>
      <c r="B49" s="37" t="s">
        <v>108</v>
      </c>
      <c r="C49" s="38" t="s">
        <v>109</v>
      </c>
      <c r="D49" s="36">
        <f>IF(OR(T3-T8+23&lt;T3,T3-T8+23&gt;T4),"",T3-T8+23)</f>
        <v>44761</v>
      </c>
      <c r="E49" s="37" t="s">
        <v>108</v>
      </c>
      <c r="F49" s="38" t="s">
        <v>109</v>
      </c>
      <c r="G49" s="36">
        <f>IF(OR(T3-T8+24&lt;T3,T3-T8+24&gt;T4),"",T3-T8+24)</f>
        <v>44762</v>
      </c>
      <c r="H49" s="37" t="s">
        <v>108</v>
      </c>
      <c r="I49" s="38" t="s">
        <v>109</v>
      </c>
      <c r="J49" s="36">
        <f>IF(OR(T3-T8+25&lt;T3,T3-T8+25&gt;T4),"",T3-T8+25)</f>
        <v>44763</v>
      </c>
      <c r="K49" s="37" t="s">
        <v>108</v>
      </c>
      <c r="L49" s="38" t="s">
        <v>109</v>
      </c>
      <c r="M49" s="36">
        <f>IF(OR(T3-T8+26&lt;T3,T3-T8+26&gt;T4),"",T3-T8+26)</f>
        <v>44764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23 | 24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44767</v>
      </c>
      <c r="B59" s="37" t="s">
        <v>108</v>
      </c>
      <c r="C59" s="38" t="s">
        <v>109</v>
      </c>
      <c r="D59" s="36">
        <f>IF(OR(T3-T8+30&lt;T3,T3-T8+30&gt;T4),"",T3-T8+30)</f>
        <v>44768</v>
      </c>
      <c r="E59" s="37" t="s">
        <v>108</v>
      </c>
      <c r="F59" s="38" t="s">
        <v>109</v>
      </c>
      <c r="G59" s="36">
        <f>IF(OR(T3-T8+31&lt;T3,T3-T8+31&gt;T4),"",T3-T8+31)</f>
        <v>44769</v>
      </c>
      <c r="H59" s="37" t="s">
        <v>108</v>
      </c>
      <c r="I59" s="38" t="s">
        <v>109</v>
      </c>
      <c r="J59" s="36">
        <f>IF(OR(T3-T8+32&lt;T3,T3-T8+32&gt;T4),"",T3-T8+32)</f>
        <v>44770</v>
      </c>
      <c r="K59" s="37" t="s">
        <v>108</v>
      </c>
      <c r="L59" s="38" t="s">
        <v>109</v>
      </c>
      <c r="M59" s="36">
        <f>IF(OR(T3-T8+33&lt;T3,T3-T8+33&gt;T4),"",T3-T8+33)</f>
        <v>44771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>30 | 31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algorithmName="SHA-512" hashValue="mYOD6j5bMCXX9UKidQo+fIrydQ8lB2ujFT18Uaxe6zqklGLBro0QdKKeojp5qu3dXeVBh2nrZIRDoFQwneVK/g==" saltValue="XfI1wnM4mRjBmH5vHIHDZA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 xr:uid="{00000000-0002-0000-0B00-000000000000}">
      <formula1>Moistexte</formula1>
    </dataValidation>
    <dataValidation showInputMessage="1" showErrorMessage="1" sqref="C43:D43" xr:uid="{00000000-0002-0000-0B00-000001000000}"/>
  </dataValidations>
  <hyperlinks>
    <hyperlink ref="J40" r:id="rId1" xr:uid="{00000000-0004-0000-0B00-000000000000}"/>
    <hyperlink ref="J80" r:id="rId2" xr:uid="{00000000-0004-0000-0B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CCFF"/>
  </sheetPr>
  <dimension ref="A1:AC81"/>
  <sheetViews>
    <sheetView zoomScaleNormal="100" workbookViewId="0">
      <selection activeCell="Q72" sqref="Q72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16</v>
      </c>
      <c r="D3" s="193"/>
      <c r="E3" s="194">
        <f>'Notes explicatives'!$C$2</f>
        <v>2022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44774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44804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1</v>
      </c>
      <c r="V8" s="4"/>
    </row>
    <row r="9" spans="1:22" s="1" customFormat="1" ht="15.75">
      <c r="A9" s="36">
        <f>IF(OR($T$3-$T$8+1&lt;T3,T3-T8+1&gt;T4),"",T3-T8+1)</f>
        <v>44774</v>
      </c>
      <c r="B9" s="37" t="s">
        <v>108</v>
      </c>
      <c r="C9" s="38" t="s">
        <v>109</v>
      </c>
      <c r="D9" s="36">
        <f>IF(OR(T3-T8+2&lt;T3,T3-T8+2&gt;T4),"",T3-T8+2)</f>
        <v>44775</v>
      </c>
      <c r="E9" s="37" t="s">
        <v>108</v>
      </c>
      <c r="F9" s="38" t="s">
        <v>109</v>
      </c>
      <c r="G9" s="36">
        <f>IF(OR(T3-T8+3&lt;T3,T3-T8+3&gt;T4),"",T3-T8+3)</f>
        <v>44776</v>
      </c>
      <c r="H9" s="37" t="s">
        <v>108</v>
      </c>
      <c r="I9" s="38" t="s">
        <v>109</v>
      </c>
      <c r="J9" s="36">
        <f>IF(OR(T3-T8+4&lt;T3,T3-T8+4&gt;T4),"",T3-T8+4)</f>
        <v>44777</v>
      </c>
      <c r="K9" s="37" t="s">
        <v>108</v>
      </c>
      <c r="L9" s="38" t="s">
        <v>109</v>
      </c>
      <c r="M9" s="36">
        <f>IF(OR(T3-T8+5&lt;T3,T3-T8+5&gt;T4),"",T3-T8+5)</f>
        <v>44778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06 | 07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44781</v>
      </c>
      <c r="B19" s="37" t="s">
        <v>108</v>
      </c>
      <c r="C19" s="38" t="s">
        <v>109</v>
      </c>
      <c r="D19" s="39">
        <f>IF(OR(T3-T8+9&lt;T3,T3-T8+9&gt;T4),"",T3-T8+9)</f>
        <v>44782</v>
      </c>
      <c r="E19" s="37" t="s">
        <v>108</v>
      </c>
      <c r="F19" s="38" t="s">
        <v>109</v>
      </c>
      <c r="G19" s="39">
        <f>IF(OR(T3-T8+10&lt;T3,T3-T8+10&gt;T4),"",T3-T8+10)</f>
        <v>44783</v>
      </c>
      <c r="H19" s="37" t="s">
        <v>108</v>
      </c>
      <c r="I19" s="38" t="s">
        <v>109</v>
      </c>
      <c r="J19" s="39">
        <f>IF(OR(T3-T8+11&lt;T3,T3-T8+11&gt;T4),"",T3-T8+11)</f>
        <v>44784</v>
      </c>
      <c r="K19" s="37" t="s">
        <v>108</v>
      </c>
      <c r="L19" s="38" t="s">
        <v>109</v>
      </c>
      <c r="M19" s="39">
        <f>IF(OR(T3-T8+12&lt;T3,T3-T8+12&gt;T4),"",T3-T8+12)</f>
        <v>44785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13 | 14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44788</v>
      </c>
      <c r="B29" s="37" t="s">
        <v>108</v>
      </c>
      <c r="C29" s="38" t="s">
        <v>109</v>
      </c>
      <c r="D29" s="39">
        <f>IF(OR(T3-T8+16&lt;T3,T3-T8+16&gt;T4),"",T3-T8+16)</f>
        <v>44789</v>
      </c>
      <c r="E29" s="37" t="s">
        <v>108</v>
      </c>
      <c r="F29" s="38" t="s">
        <v>109</v>
      </c>
      <c r="G29" s="39">
        <f>IF(OR(T3-T8+17&lt;T3,T3-T8+17&gt;T4),"",T3-T8+17)</f>
        <v>44790</v>
      </c>
      <c r="H29" s="37" t="s">
        <v>108</v>
      </c>
      <c r="I29" s="38" t="s">
        <v>109</v>
      </c>
      <c r="J29" s="39">
        <f>IF(OR(T3-T8+18&lt;T3,T3-T8+18&gt;T4),"",T3-T8+18)</f>
        <v>44791</v>
      </c>
      <c r="K29" s="37" t="s">
        <v>108</v>
      </c>
      <c r="L29" s="38" t="s">
        <v>109</v>
      </c>
      <c r="M29" s="39">
        <f>IF(OR(T3-T8+19&lt;T3,T3-T8+19&gt;T4),"",T3-T8+19)</f>
        <v>44792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20 | 21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Août</v>
      </c>
      <c r="D43" s="193"/>
      <c r="E43" s="194">
        <f>'Notes explicatives'!$C$2</f>
        <v>2022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44774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44804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44795</v>
      </c>
      <c r="B49" s="37" t="s">
        <v>108</v>
      </c>
      <c r="C49" s="38" t="s">
        <v>109</v>
      </c>
      <c r="D49" s="36">
        <f>IF(OR(T3-T8+23&lt;T3,T3-T8+23&gt;T4),"",T3-T8+23)</f>
        <v>44796</v>
      </c>
      <c r="E49" s="37" t="s">
        <v>108</v>
      </c>
      <c r="F49" s="38" t="s">
        <v>109</v>
      </c>
      <c r="G49" s="36">
        <f>IF(OR(T3-T8+24&lt;T3,T3-T8+24&gt;T4),"",T3-T8+24)</f>
        <v>44797</v>
      </c>
      <c r="H49" s="37" t="s">
        <v>108</v>
      </c>
      <c r="I49" s="38" t="s">
        <v>109</v>
      </c>
      <c r="J49" s="36">
        <f>IF(OR(T3-T8+25&lt;T3,T3-T8+25&gt;T4),"",T3-T8+25)</f>
        <v>44798</v>
      </c>
      <c r="K49" s="37" t="s">
        <v>108</v>
      </c>
      <c r="L49" s="38" t="s">
        <v>109</v>
      </c>
      <c r="M49" s="36">
        <f>IF(OR(T3-T8+26&lt;T3,T3-T8+26&gt;T4),"",T3-T8+26)</f>
        <v>44799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27 | 28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44802</v>
      </c>
      <c r="B59" s="37" t="s">
        <v>108</v>
      </c>
      <c r="C59" s="38" t="s">
        <v>109</v>
      </c>
      <c r="D59" s="36">
        <f>IF(OR(T3-T8+30&lt;T3,T3-T8+30&gt;T4),"",T3-T8+30)</f>
        <v>44803</v>
      </c>
      <c r="E59" s="37" t="s">
        <v>108</v>
      </c>
      <c r="F59" s="38" t="s">
        <v>109</v>
      </c>
      <c r="G59" s="36">
        <f>IF(OR(T3-T8+31&lt;T3,T3-T8+31&gt;T4),"",T3-T8+31)</f>
        <v>44804</v>
      </c>
      <c r="H59" s="37" t="s">
        <v>108</v>
      </c>
      <c r="I59" s="38" t="s">
        <v>109</v>
      </c>
      <c r="J59" s="36" t="str">
        <f>IF(OR(T3-T8+32&lt;T3,T3-T8+32&gt;T4),"",T3-T8+32)</f>
        <v/>
      </c>
      <c r="K59" s="37" t="s">
        <v>108</v>
      </c>
      <c r="L59" s="38" t="s">
        <v>109</v>
      </c>
      <c r="M59" s="36" t="str">
        <f>IF(OR(T3-T8+33&lt;T3,T3-T8+33&gt;T4),"",T3-T8+33)</f>
        <v/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algorithmName="SHA-512" hashValue="i1WcVM4fQlK5ZsMMIr/LrHwyNKrGp2jd65O0jMV5JRvAmQFJP1XMSlCmPh4/ZZE65FX1Ny2vRHtdpXNi9eZaGg==" saltValue="tYFsTlo21ml/TRQ/7l4ubg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 xr:uid="{00000000-0002-0000-0C00-000000000000}"/>
    <dataValidation type="list" showInputMessage="1" showErrorMessage="1" sqref="C3:D3" xr:uid="{00000000-0002-0000-0C00-000001000000}">
      <formula1>Moistexte</formula1>
    </dataValidation>
  </dataValidations>
  <hyperlinks>
    <hyperlink ref="J40" r:id="rId1" xr:uid="{00000000-0004-0000-0C00-000000000000}"/>
    <hyperlink ref="J80" r:id="rId2" xr:uid="{00000000-0004-0000-0C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CCFF"/>
  </sheetPr>
  <dimension ref="A1:AC81"/>
  <sheetViews>
    <sheetView zoomScaleNormal="100" workbookViewId="0">
      <selection activeCell="Q74" sqref="Q74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17</v>
      </c>
      <c r="D3" s="193"/>
      <c r="E3" s="194">
        <f>'Notes explicatives'!$C$2</f>
        <v>2022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44805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44834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4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>
        <f>IF(OR(T3-T8+4&lt;T3,T3-T8+4&gt;T4),"",T3-T8+4)</f>
        <v>44805</v>
      </c>
      <c r="K9" s="37" t="s">
        <v>108</v>
      </c>
      <c r="L9" s="38" t="s">
        <v>109</v>
      </c>
      <c r="M9" s="36">
        <f>IF(OR(T3-T8+5&lt;T3,T3-T8+5&gt;T4),"",T3-T8+5)</f>
        <v>44806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03 | 04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44809</v>
      </c>
      <c r="B19" s="37" t="s">
        <v>108</v>
      </c>
      <c r="C19" s="38" t="s">
        <v>109</v>
      </c>
      <c r="D19" s="39">
        <f>IF(OR(T3-T8+9&lt;T3,T3-T8+9&gt;T4),"",T3-T8+9)</f>
        <v>44810</v>
      </c>
      <c r="E19" s="37" t="s">
        <v>108</v>
      </c>
      <c r="F19" s="38" t="s">
        <v>109</v>
      </c>
      <c r="G19" s="39">
        <f>IF(OR(T3-T8+10&lt;T3,T3-T8+10&gt;T4),"",T3-T8+10)</f>
        <v>44811</v>
      </c>
      <c r="H19" s="37" t="s">
        <v>108</v>
      </c>
      <c r="I19" s="38" t="s">
        <v>109</v>
      </c>
      <c r="J19" s="39">
        <f>IF(OR(T3-T8+11&lt;T3,T3-T8+11&gt;T4),"",T3-T8+11)</f>
        <v>44812</v>
      </c>
      <c r="K19" s="37" t="s">
        <v>108</v>
      </c>
      <c r="L19" s="38" t="s">
        <v>109</v>
      </c>
      <c r="M19" s="39">
        <f>IF(OR(T3-T8+12&lt;T3,T3-T8+12&gt;T4),"",T3-T8+12)</f>
        <v>44813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10 | 11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44816</v>
      </c>
      <c r="B29" s="37" t="s">
        <v>108</v>
      </c>
      <c r="C29" s="38" t="s">
        <v>109</v>
      </c>
      <c r="D29" s="39">
        <f>IF(OR(T3-T8+16&lt;T3,T3-T8+16&gt;T4),"",T3-T8+16)</f>
        <v>44817</v>
      </c>
      <c r="E29" s="37" t="s">
        <v>108</v>
      </c>
      <c r="F29" s="38" t="s">
        <v>109</v>
      </c>
      <c r="G29" s="39">
        <f>IF(OR(T3-T8+17&lt;T3,T3-T8+17&gt;T4),"",T3-T8+17)</f>
        <v>44818</v>
      </c>
      <c r="H29" s="37" t="s">
        <v>108</v>
      </c>
      <c r="I29" s="38" t="s">
        <v>109</v>
      </c>
      <c r="J29" s="39">
        <f>IF(OR(T3-T8+18&lt;T3,T3-T8+18&gt;T4),"",T3-T8+18)</f>
        <v>44819</v>
      </c>
      <c r="K29" s="37" t="s">
        <v>108</v>
      </c>
      <c r="L29" s="38" t="s">
        <v>109</v>
      </c>
      <c r="M29" s="39">
        <f>IF(OR(T3-T8+19&lt;T3,T3-T8+19&gt;T4),"",T3-T8+19)</f>
        <v>44820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17 | 18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Septembre</v>
      </c>
      <c r="D43" s="193"/>
      <c r="E43" s="194">
        <f>'Notes explicatives'!$C$2</f>
        <v>2022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44805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44834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44823</v>
      </c>
      <c r="B49" s="37" t="s">
        <v>108</v>
      </c>
      <c r="C49" s="38" t="s">
        <v>109</v>
      </c>
      <c r="D49" s="36">
        <f>IF(OR(T3-T8+23&lt;T3,T3-T8+23&gt;T4),"",T3-T8+23)</f>
        <v>44824</v>
      </c>
      <c r="E49" s="37" t="s">
        <v>108</v>
      </c>
      <c r="F49" s="38" t="s">
        <v>109</v>
      </c>
      <c r="G49" s="36">
        <f>IF(OR(T3-T8+24&lt;T3,T3-T8+24&gt;T4),"",T3-T8+24)</f>
        <v>44825</v>
      </c>
      <c r="H49" s="37" t="s">
        <v>108</v>
      </c>
      <c r="I49" s="38" t="s">
        <v>109</v>
      </c>
      <c r="J49" s="36">
        <f>IF(OR(T3-T8+25&lt;T3,T3-T8+25&gt;T4),"",T3-T8+25)</f>
        <v>44826</v>
      </c>
      <c r="K49" s="37" t="s">
        <v>108</v>
      </c>
      <c r="L49" s="38" t="s">
        <v>109</v>
      </c>
      <c r="M49" s="36">
        <f>IF(OR(T3-T8+26&lt;T3,T3-T8+26&gt;T4),"",T3-T8+26)</f>
        <v>44827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24 | 25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44830</v>
      </c>
      <c r="B59" s="37" t="s">
        <v>108</v>
      </c>
      <c r="C59" s="38" t="s">
        <v>109</v>
      </c>
      <c r="D59" s="36">
        <f>IF(OR(T3-T8+30&lt;T3,T3-T8+30&gt;T4),"",T3-T8+30)</f>
        <v>44831</v>
      </c>
      <c r="E59" s="37" t="s">
        <v>108</v>
      </c>
      <c r="F59" s="38" t="s">
        <v>109</v>
      </c>
      <c r="G59" s="36">
        <f>IF(OR(T3-T8+31&lt;T3,T3-T8+31&gt;T4),"",T3-T8+31)</f>
        <v>44832</v>
      </c>
      <c r="H59" s="37" t="s">
        <v>108</v>
      </c>
      <c r="I59" s="38" t="s">
        <v>109</v>
      </c>
      <c r="J59" s="36">
        <f>IF(OR(T3-T8+32&lt;T3,T3-T8+32&gt;T4),"",T3-T8+32)</f>
        <v>44833</v>
      </c>
      <c r="K59" s="37" t="s">
        <v>108</v>
      </c>
      <c r="L59" s="38" t="s">
        <v>109</v>
      </c>
      <c r="M59" s="36">
        <f>IF(OR(T3-T8+33&lt;T3,T3-T8+33&gt;T4),"",T3-T8+33)</f>
        <v>44834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algorithmName="SHA-512" hashValue="zS9inEuf5Gosw8UQbklxtcaskfcKIQsVUQ0SUV3yVsZyCjwI7rplnotVwnj5IZ9eBXVNjdzTBqzo8PLCJJI6zA==" saltValue="l+Q9Zcvr0Ta4sSeqV9rcAQ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 xr:uid="{00000000-0002-0000-0D00-000000000000}">
      <formula1>Moistexte</formula1>
    </dataValidation>
    <dataValidation showInputMessage="1" showErrorMessage="1" sqref="C43:D43" xr:uid="{00000000-0002-0000-0D00-000001000000}"/>
  </dataValidations>
  <hyperlinks>
    <hyperlink ref="J40" r:id="rId1" xr:uid="{00000000-0004-0000-0D00-000000000000}"/>
    <hyperlink ref="J80" r:id="rId2" xr:uid="{00000000-0004-0000-0D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CCFF"/>
  </sheetPr>
  <dimension ref="A1:AC81"/>
  <sheetViews>
    <sheetView zoomScaleNormal="100" workbookViewId="0">
      <selection activeCell="P69" sqref="P69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18</v>
      </c>
      <c r="D3" s="193"/>
      <c r="E3" s="194">
        <f>'Notes explicatives'!$C$2</f>
        <v>2022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44835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44865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6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 t="str">
        <f>IF(OR(T3-T8+5&lt;T3,T3-T8+5&gt;T4),"",T3-T8+5)</f>
        <v/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01 | 02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44837</v>
      </c>
      <c r="B19" s="37" t="s">
        <v>108</v>
      </c>
      <c r="C19" s="38" t="s">
        <v>109</v>
      </c>
      <c r="D19" s="39">
        <f>IF(OR(T3-T8+9&lt;T3,T3-T8+9&gt;T4),"",T3-T8+9)</f>
        <v>44838</v>
      </c>
      <c r="E19" s="37" t="s">
        <v>108</v>
      </c>
      <c r="F19" s="38" t="s">
        <v>109</v>
      </c>
      <c r="G19" s="39">
        <f>IF(OR(T3-T8+10&lt;T3,T3-T8+10&gt;T4),"",T3-T8+10)</f>
        <v>44839</v>
      </c>
      <c r="H19" s="37" t="s">
        <v>108</v>
      </c>
      <c r="I19" s="38" t="s">
        <v>109</v>
      </c>
      <c r="J19" s="39">
        <f>IF(OR(T3-T8+11&lt;T3,T3-T8+11&gt;T4),"",T3-T8+11)</f>
        <v>44840</v>
      </c>
      <c r="K19" s="37" t="s">
        <v>108</v>
      </c>
      <c r="L19" s="38" t="s">
        <v>109</v>
      </c>
      <c r="M19" s="39">
        <f>IF(OR(T3-T8+12&lt;T3,T3-T8+12&gt;T4),"",T3-T8+12)</f>
        <v>44841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08 | 09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44844</v>
      </c>
      <c r="B29" s="37" t="s">
        <v>108</v>
      </c>
      <c r="C29" s="38" t="s">
        <v>109</v>
      </c>
      <c r="D29" s="39">
        <f>IF(OR(T3-T8+16&lt;T3,T3-T8+16&gt;T4),"",T3-T8+16)</f>
        <v>44845</v>
      </c>
      <c r="E29" s="37" t="s">
        <v>108</v>
      </c>
      <c r="F29" s="38" t="s">
        <v>109</v>
      </c>
      <c r="G29" s="39">
        <f>IF(OR(T3-T8+17&lt;T3,T3-T8+17&gt;T4),"",T3-T8+17)</f>
        <v>44846</v>
      </c>
      <c r="H29" s="37" t="s">
        <v>108</v>
      </c>
      <c r="I29" s="38" t="s">
        <v>109</v>
      </c>
      <c r="J29" s="39">
        <f>IF(OR(T3-T8+18&lt;T3,T3-T8+18&gt;T4),"",T3-T8+18)</f>
        <v>44847</v>
      </c>
      <c r="K29" s="37" t="s">
        <v>108</v>
      </c>
      <c r="L29" s="38" t="s">
        <v>109</v>
      </c>
      <c r="M29" s="39">
        <f>IF(OR(T3-T8+19&lt;T3,T3-T8+19&gt;T4),"",T3-T8+19)</f>
        <v>44848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15 | 16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Octobre</v>
      </c>
      <c r="D43" s="193"/>
      <c r="E43" s="194">
        <f>'Notes explicatives'!$C$2</f>
        <v>2022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44835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44865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44851</v>
      </c>
      <c r="B49" s="37" t="s">
        <v>108</v>
      </c>
      <c r="C49" s="38" t="s">
        <v>109</v>
      </c>
      <c r="D49" s="36">
        <f>IF(OR(T3-T8+23&lt;T3,T3-T8+23&gt;T4),"",T3-T8+23)</f>
        <v>44852</v>
      </c>
      <c r="E49" s="37" t="s">
        <v>108</v>
      </c>
      <c r="F49" s="38" t="s">
        <v>109</v>
      </c>
      <c r="G49" s="36">
        <f>IF(OR(T3-T8+24&lt;T3,T3-T8+24&gt;T4),"",T3-T8+24)</f>
        <v>44853</v>
      </c>
      <c r="H49" s="37" t="s">
        <v>108</v>
      </c>
      <c r="I49" s="38" t="s">
        <v>109</v>
      </c>
      <c r="J49" s="36">
        <f>IF(OR(T3-T8+25&lt;T3,T3-T8+25&gt;T4),"",T3-T8+25)</f>
        <v>44854</v>
      </c>
      <c r="K49" s="37" t="s">
        <v>108</v>
      </c>
      <c r="L49" s="38" t="s">
        <v>109</v>
      </c>
      <c r="M49" s="36">
        <f>IF(OR(T3-T8+26&lt;T3,T3-T8+26&gt;T4),"",T3-T8+26)</f>
        <v>44855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22 | 23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44858</v>
      </c>
      <c r="B59" s="37" t="s">
        <v>108</v>
      </c>
      <c r="C59" s="38" t="s">
        <v>109</v>
      </c>
      <c r="D59" s="36">
        <f>IF(OR(T3-T8+30&lt;T3,T3-T8+30&gt;T4),"",T3-T8+30)</f>
        <v>44859</v>
      </c>
      <c r="E59" s="37" t="s">
        <v>108</v>
      </c>
      <c r="F59" s="38" t="s">
        <v>109</v>
      </c>
      <c r="G59" s="36">
        <f>IF(OR(T3-T8+31&lt;T3,T3-T8+31&gt;T4),"",T3-T8+31)</f>
        <v>44860</v>
      </c>
      <c r="H59" s="37" t="s">
        <v>108</v>
      </c>
      <c r="I59" s="38" t="s">
        <v>109</v>
      </c>
      <c r="J59" s="36">
        <f>IF(OR(T3-T8+32&lt;T3,T3-T8+32&gt;T4),"",T3-T8+32)</f>
        <v>44861</v>
      </c>
      <c r="K59" s="37" t="s">
        <v>108</v>
      </c>
      <c r="L59" s="38" t="s">
        <v>109</v>
      </c>
      <c r="M59" s="36">
        <f>IF(OR(T3-T8+33&lt;T3,T3-T8+33&gt;T4),"",T3-T8+33)</f>
        <v>44862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>29 | 30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>
        <f>IF(OR(T3-T8+36&lt;T3,T3-T8+36&gt;T4),"",T3-T8+36)</f>
        <v>44865</v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algorithmName="SHA-512" hashValue="z6NcpackBRKhx7v9qLsCCn3qMfVfMthURbCjsQCn6e7DqYc0Dfi3rwcJVj1d50/NVVZBWV5kH60Rd8D6l3rzaQ==" saltValue="Vfp484ABrIpr0x0RZ7rhgg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 xr:uid="{00000000-0002-0000-0E00-000000000000}"/>
    <dataValidation type="list" showInputMessage="1" showErrorMessage="1" sqref="C3:D3" xr:uid="{00000000-0002-0000-0E00-000001000000}">
      <formula1>Moistexte</formula1>
    </dataValidation>
  </dataValidations>
  <hyperlinks>
    <hyperlink ref="J40" r:id="rId1" xr:uid="{00000000-0004-0000-0E00-000000000000}"/>
    <hyperlink ref="J80" r:id="rId2" xr:uid="{00000000-0004-0000-0E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CCFF"/>
  </sheetPr>
  <dimension ref="A1:AC81"/>
  <sheetViews>
    <sheetView zoomScaleNormal="100" workbookViewId="0">
      <selection activeCell="Q72" sqref="Q72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19</v>
      </c>
      <c r="D3" s="193"/>
      <c r="E3" s="194">
        <f>'Notes explicatives'!$C$2</f>
        <v>2022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44866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44895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2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>
        <f>IF(OR(T3-T8+2&lt;T3,T3-T8+2&gt;T4),"",T3-T8+2)</f>
        <v>44866</v>
      </c>
      <c r="E9" s="37" t="s">
        <v>108</v>
      </c>
      <c r="F9" s="38" t="s">
        <v>109</v>
      </c>
      <c r="G9" s="36">
        <f>IF(OR(T3-T8+3&lt;T3,T3-T8+3&gt;T4),"",T3-T8+3)</f>
        <v>44867</v>
      </c>
      <c r="H9" s="37" t="s">
        <v>108</v>
      </c>
      <c r="I9" s="38" t="s">
        <v>109</v>
      </c>
      <c r="J9" s="36">
        <f>IF(OR(T3-T8+4&lt;T3,T3-T8+4&gt;T4),"",T3-T8+4)</f>
        <v>44868</v>
      </c>
      <c r="K9" s="37" t="s">
        <v>108</v>
      </c>
      <c r="L9" s="38" t="s">
        <v>109</v>
      </c>
      <c r="M9" s="36">
        <f>IF(OR(T3-T8+5&lt;T3,T3-T8+5&gt;T4),"",T3-T8+5)</f>
        <v>44869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05 | 06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44872</v>
      </c>
      <c r="B19" s="37" t="s">
        <v>108</v>
      </c>
      <c r="C19" s="38" t="s">
        <v>109</v>
      </c>
      <c r="D19" s="39">
        <f>IF(OR(T3-T8+9&lt;T3,T3-T8+9&gt;T4),"",T3-T8+9)</f>
        <v>44873</v>
      </c>
      <c r="E19" s="37" t="s">
        <v>108</v>
      </c>
      <c r="F19" s="38" t="s">
        <v>109</v>
      </c>
      <c r="G19" s="39">
        <f>IF(OR(T3-T8+10&lt;T3,T3-T8+10&gt;T4),"",T3-T8+10)</f>
        <v>44874</v>
      </c>
      <c r="H19" s="37" t="s">
        <v>108</v>
      </c>
      <c r="I19" s="38" t="s">
        <v>109</v>
      </c>
      <c r="J19" s="39">
        <f>IF(OR(T3-T8+11&lt;T3,T3-T8+11&gt;T4),"",T3-T8+11)</f>
        <v>44875</v>
      </c>
      <c r="K19" s="37" t="s">
        <v>108</v>
      </c>
      <c r="L19" s="38" t="s">
        <v>109</v>
      </c>
      <c r="M19" s="39">
        <f>IF(OR(T3-T8+12&lt;T3,T3-T8+12&gt;T4),"",T3-T8+12)</f>
        <v>44876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12 | 13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44879</v>
      </c>
      <c r="B29" s="37" t="s">
        <v>108</v>
      </c>
      <c r="C29" s="38" t="s">
        <v>109</v>
      </c>
      <c r="D29" s="39">
        <f>IF(OR(T3-T8+16&lt;T3,T3-T8+16&gt;T4),"",T3-T8+16)</f>
        <v>44880</v>
      </c>
      <c r="E29" s="37" t="s">
        <v>108</v>
      </c>
      <c r="F29" s="38" t="s">
        <v>109</v>
      </c>
      <c r="G29" s="39">
        <f>IF(OR(T3-T8+17&lt;T3,T3-T8+17&gt;T4),"",T3-T8+17)</f>
        <v>44881</v>
      </c>
      <c r="H29" s="37" t="s">
        <v>108</v>
      </c>
      <c r="I29" s="38" t="s">
        <v>109</v>
      </c>
      <c r="J29" s="39">
        <f>IF(OR(T3-T8+18&lt;T3,T3-T8+18&gt;T4),"",T3-T8+18)</f>
        <v>44882</v>
      </c>
      <c r="K29" s="37" t="s">
        <v>108</v>
      </c>
      <c r="L29" s="38" t="s">
        <v>109</v>
      </c>
      <c r="M29" s="39">
        <f>IF(OR(T3-T8+19&lt;T3,T3-T8+19&gt;T4),"",T3-T8+19)</f>
        <v>44883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19 | 20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Novembre</v>
      </c>
      <c r="D43" s="193"/>
      <c r="E43" s="194">
        <f>'Notes explicatives'!$C$2</f>
        <v>2022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44866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44895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44886</v>
      </c>
      <c r="B49" s="37" t="s">
        <v>108</v>
      </c>
      <c r="C49" s="38" t="s">
        <v>109</v>
      </c>
      <c r="D49" s="36">
        <f>IF(OR(T3-T8+23&lt;T3,T3-T8+23&gt;T4),"",T3-T8+23)</f>
        <v>44887</v>
      </c>
      <c r="E49" s="37" t="s">
        <v>108</v>
      </c>
      <c r="F49" s="38" t="s">
        <v>109</v>
      </c>
      <c r="G49" s="36">
        <f>IF(OR(T3-T8+24&lt;T3,T3-T8+24&gt;T4),"",T3-T8+24)</f>
        <v>44888</v>
      </c>
      <c r="H49" s="37" t="s">
        <v>108</v>
      </c>
      <c r="I49" s="38" t="s">
        <v>109</v>
      </c>
      <c r="J49" s="36">
        <f>IF(OR(T3-T8+25&lt;T3,T3-T8+25&gt;T4),"",T3-T8+25)</f>
        <v>44889</v>
      </c>
      <c r="K49" s="37" t="s">
        <v>108</v>
      </c>
      <c r="L49" s="38" t="s">
        <v>109</v>
      </c>
      <c r="M49" s="36">
        <f>IF(OR(T3-T8+26&lt;T3,T3-T8+26&gt;T4),"",T3-T8+26)</f>
        <v>44890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26 | 27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44893</v>
      </c>
      <c r="B59" s="37" t="s">
        <v>108</v>
      </c>
      <c r="C59" s="38" t="s">
        <v>109</v>
      </c>
      <c r="D59" s="36">
        <f>IF(OR(T3-T8+30&lt;T3,T3-T8+30&gt;T4),"",T3-T8+30)</f>
        <v>44894</v>
      </c>
      <c r="E59" s="37" t="s">
        <v>108</v>
      </c>
      <c r="F59" s="38" t="s">
        <v>109</v>
      </c>
      <c r="G59" s="36">
        <f>IF(OR(T3-T8+31&lt;T3,T3-T8+31&gt;T4),"",T3-T8+31)</f>
        <v>44895</v>
      </c>
      <c r="H59" s="37" t="s">
        <v>108</v>
      </c>
      <c r="I59" s="38" t="s">
        <v>109</v>
      </c>
      <c r="J59" s="36" t="str">
        <f>IF(OR(T3-T8+32&lt;T3,T3-T8+32&gt;T4),"",T3-T8+32)</f>
        <v/>
      </c>
      <c r="K59" s="37" t="s">
        <v>108</v>
      </c>
      <c r="L59" s="38" t="s">
        <v>109</v>
      </c>
      <c r="M59" s="36" t="str">
        <f>IF(OR(T3-T8+33&lt;T3,T3-T8+33&gt;T4),"",T3-T8+33)</f>
        <v/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algorithmName="SHA-512" hashValue="aA4dTQx5pLr+OfWtT+IXxkxtGZqRhQRSjqBoP2T2/uQTsWDmyUwxEn0QrPugD1HGNCVtq6mQxAb1tN4UKvvpdQ==" saltValue="PlyCexM/yqd8XQgMpyd1tg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 xr:uid="{00000000-0002-0000-0F00-000000000000}">
      <formula1>Moistexte</formula1>
    </dataValidation>
    <dataValidation showInputMessage="1" showErrorMessage="1" sqref="C43:D43" xr:uid="{00000000-0002-0000-0F00-000001000000}"/>
  </dataValidations>
  <hyperlinks>
    <hyperlink ref="J40" r:id="rId1" xr:uid="{00000000-0004-0000-0F00-000000000000}"/>
    <hyperlink ref="J80" r:id="rId2" xr:uid="{00000000-0004-0000-0F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CCFF"/>
  </sheetPr>
  <dimension ref="A1:AC81"/>
  <sheetViews>
    <sheetView zoomScaleNormal="100" workbookViewId="0">
      <selection activeCell="P72" sqref="P72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20</v>
      </c>
      <c r="D3" s="193"/>
      <c r="E3" s="194">
        <f>'Notes explicatives'!$C$2</f>
        <v>2022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44896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44926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4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>
        <f>IF(OR(T3-T8+4&lt;T3,T3-T8+4&gt;T4),"",T3-T8+4)</f>
        <v>44896</v>
      </c>
      <c r="K9" s="37" t="s">
        <v>108</v>
      </c>
      <c r="L9" s="38" t="s">
        <v>109</v>
      </c>
      <c r="M9" s="36">
        <f>IF(OR(T3-T8+5&lt;T3,T3-T8+5&gt;T4),"",T3-T8+5)</f>
        <v>44897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03 | 04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44900</v>
      </c>
      <c r="B19" s="37" t="s">
        <v>108</v>
      </c>
      <c r="C19" s="38" t="s">
        <v>109</v>
      </c>
      <c r="D19" s="39">
        <f>IF(OR(T3-T8+9&lt;T3,T3-T8+9&gt;T4),"",T3-T8+9)</f>
        <v>44901</v>
      </c>
      <c r="E19" s="37" t="s">
        <v>108</v>
      </c>
      <c r="F19" s="38" t="s">
        <v>109</v>
      </c>
      <c r="G19" s="39">
        <f>IF(OR(T3-T8+10&lt;T3,T3-T8+10&gt;T4),"",T3-T8+10)</f>
        <v>44902</v>
      </c>
      <c r="H19" s="37" t="s">
        <v>108</v>
      </c>
      <c r="I19" s="38" t="s">
        <v>109</v>
      </c>
      <c r="J19" s="39">
        <f>IF(OR(T3-T8+11&lt;T3,T3-T8+11&gt;T4),"",T3-T8+11)</f>
        <v>44903</v>
      </c>
      <c r="K19" s="37" t="s">
        <v>108</v>
      </c>
      <c r="L19" s="38" t="s">
        <v>109</v>
      </c>
      <c r="M19" s="39">
        <f>IF(OR(T3-T8+12&lt;T3,T3-T8+12&gt;T4),"",T3-T8+12)</f>
        <v>44904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10 | 11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44907</v>
      </c>
      <c r="B29" s="37" t="s">
        <v>108</v>
      </c>
      <c r="C29" s="38" t="s">
        <v>109</v>
      </c>
      <c r="D29" s="39">
        <f>IF(OR(T3-T8+16&lt;T3,T3-T8+16&gt;T4),"",T3-T8+16)</f>
        <v>44908</v>
      </c>
      <c r="E29" s="37" t="s">
        <v>108</v>
      </c>
      <c r="F29" s="38" t="s">
        <v>109</v>
      </c>
      <c r="G29" s="39">
        <f>IF(OR(T3-T8+17&lt;T3,T3-T8+17&gt;T4),"",T3-T8+17)</f>
        <v>44909</v>
      </c>
      <c r="H29" s="37" t="s">
        <v>108</v>
      </c>
      <c r="I29" s="38" t="s">
        <v>109</v>
      </c>
      <c r="J29" s="39">
        <f>IF(OR(T3-T8+18&lt;T3,T3-T8+18&gt;T4),"",T3-T8+18)</f>
        <v>44910</v>
      </c>
      <c r="K29" s="37" t="s">
        <v>108</v>
      </c>
      <c r="L29" s="38" t="s">
        <v>109</v>
      </c>
      <c r="M29" s="39">
        <f>IF(OR(T3-T8+19&lt;T3,T3-T8+19&gt;T4),"",T3-T8+19)</f>
        <v>44911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17 | 18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Décembre</v>
      </c>
      <c r="D43" s="193"/>
      <c r="E43" s="194">
        <f>'Notes explicatives'!$C$2</f>
        <v>2022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44896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44926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44914</v>
      </c>
      <c r="B49" s="37" t="s">
        <v>108</v>
      </c>
      <c r="C49" s="38" t="s">
        <v>109</v>
      </c>
      <c r="D49" s="36">
        <f>IF(OR(T3-T8+23&lt;T3,T3-T8+23&gt;T4),"",T3-T8+23)</f>
        <v>44915</v>
      </c>
      <c r="E49" s="37" t="s">
        <v>108</v>
      </c>
      <c r="F49" s="38" t="s">
        <v>109</v>
      </c>
      <c r="G49" s="36">
        <f>IF(OR(T3-T8+24&lt;T3,T3-T8+24&gt;T4),"",T3-T8+24)</f>
        <v>44916</v>
      </c>
      <c r="H49" s="37" t="s">
        <v>108</v>
      </c>
      <c r="I49" s="38" t="s">
        <v>109</v>
      </c>
      <c r="J49" s="36">
        <f>IF(OR(T3-T8+25&lt;T3,T3-T8+25&gt;T4),"",T3-T8+25)</f>
        <v>44917</v>
      </c>
      <c r="K49" s="37" t="s">
        <v>108</v>
      </c>
      <c r="L49" s="38" t="s">
        <v>109</v>
      </c>
      <c r="M49" s="36">
        <f>IF(OR(T3-T8+26&lt;T3,T3-T8+26&gt;T4),"",T3-T8+26)</f>
        <v>44918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24 | 25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44921</v>
      </c>
      <c r="B59" s="37" t="s">
        <v>108</v>
      </c>
      <c r="C59" s="38" t="s">
        <v>109</v>
      </c>
      <c r="D59" s="36">
        <f>IF(OR(T3-T8+30&lt;T3,T3-T8+30&gt;T4),"",T3-T8+30)</f>
        <v>44922</v>
      </c>
      <c r="E59" s="37" t="s">
        <v>108</v>
      </c>
      <c r="F59" s="38" t="s">
        <v>109</v>
      </c>
      <c r="G59" s="36">
        <f>IF(OR(T3-T8+31&lt;T3,T3-T8+31&gt;T4),"",T3-T8+31)</f>
        <v>44923</v>
      </c>
      <c r="H59" s="37" t="s">
        <v>108</v>
      </c>
      <c r="I59" s="38" t="s">
        <v>109</v>
      </c>
      <c r="J59" s="36">
        <f>IF(OR(T3-T8+32&lt;T3,T3-T8+32&gt;T4),"",T3-T8+32)</f>
        <v>44924</v>
      </c>
      <c r="K59" s="37" t="s">
        <v>108</v>
      </c>
      <c r="L59" s="38" t="s">
        <v>109</v>
      </c>
      <c r="M59" s="36">
        <f>IF(OR(T3-T8+33&lt;T3,T3-T8+33&gt;T4),"",T3-T8+33)</f>
        <v>44925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31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algorithmName="SHA-512" hashValue="vl+1cl1rvqmHx+O0jP54W9VCeyEqZ4zI3I7RXYm79slr/oNwLLWSOOYsv75XMycMDnAC4BEK19KvcOBxQaRJmg==" saltValue="oZkkSHGZb9XdIbMoIBslTQ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 xr:uid="{00000000-0002-0000-1000-000000000000}"/>
    <dataValidation type="list" showInputMessage="1" showErrorMessage="1" sqref="C3:D3" xr:uid="{00000000-0002-0000-1000-000001000000}">
      <formula1>Moistexte</formula1>
    </dataValidation>
  </dataValidations>
  <hyperlinks>
    <hyperlink ref="J40" r:id="rId1" xr:uid="{00000000-0004-0000-1000-000000000000}"/>
    <hyperlink ref="J80" r:id="rId2" xr:uid="{00000000-0004-0000-10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00"/>
    <pageSetUpPr fitToPage="1"/>
  </sheetPr>
  <dimension ref="A1:M67"/>
  <sheetViews>
    <sheetView tabSelected="1" zoomScaleNormal="100" workbookViewId="0">
      <selection activeCell="C2" sqref="C2:D2"/>
    </sheetView>
  </sheetViews>
  <sheetFormatPr baseColWidth="10" defaultRowHeight="15"/>
  <cols>
    <col min="1" max="1" width="25.140625" style="22" customWidth="1"/>
    <col min="2" max="2" width="3.7109375" style="21" customWidth="1"/>
    <col min="3" max="3" width="11.85546875" style="22" customWidth="1"/>
    <col min="4" max="4" width="3.7109375" style="22" customWidth="1"/>
    <col min="5" max="5" width="106.140625" style="22" customWidth="1"/>
    <col min="6" max="6" width="0" style="22" hidden="1" customWidth="1"/>
    <col min="7" max="7" width="3.85546875" style="22" customWidth="1"/>
    <col min="8" max="8" width="22.85546875" style="22" customWidth="1"/>
    <col min="9" max="9" width="3.7109375" style="22" customWidth="1"/>
    <col min="10" max="16384" width="11.42578125" style="22"/>
  </cols>
  <sheetData>
    <row r="1" spans="1:13" ht="16.5">
      <c r="A1" s="158" t="s">
        <v>27</v>
      </c>
      <c r="B1" s="158"/>
      <c r="C1" s="158"/>
      <c r="D1" s="158"/>
      <c r="E1" s="158"/>
      <c r="F1" s="143">
        <f ca="1">TODAY()</f>
        <v>44435</v>
      </c>
      <c r="G1" s="21"/>
      <c r="H1" s="21"/>
      <c r="I1" s="21"/>
      <c r="J1" s="21"/>
      <c r="M1" s="21"/>
    </row>
    <row r="2" spans="1:13" ht="18.75">
      <c r="A2" s="160" t="s">
        <v>28</v>
      </c>
      <c r="B2" s="160"/>
      <c r="C2" s="159">
        <v>2022</v>
      </c>
      <c r="D2" s="159"/>
      <c r="E2" s="141"/>
      <c r="F2" s="21"/>
      <c r="G2" s="21"/>
      <c r="H2" s="41"/>
      <c r="I2" s="21"/>
      <c r="J2" s="21"/>
      <c r="M2" s="23"/>
    </row>
    <row r="3" spans="1:13" ht="12.95" customHeight="1">
      <c r="A3" s="150"/>
      <c r="B3" s="150"/>
      <c r="C3" s="150"/>
      <c r="D3" s="150"/>
      <c r="E3" s="150"/>
      <c r="F3" s="21"/>
      <c r="G3" s="21"/>
      <c r="H3" s="21"/>
      <c r="I3" s="21"/>
      <c r="J3" s="21"/>
      <c r="M3" s="24"/>
    </row>
    <row r="4" spans="1:13" ht="15.75">
      <c r="A4" s="150" t="s">
        <v>29</v>
      </c>
      <c r="B4" s="150"/>
      <c r="C4" s="150"/>
      <c r="D4" s="150"/>
      <c r="E4" s="150"/>
      <c r="F4" s="143"/>
      <c r="G4" s="21"/>
      <c r="H4" s="41"/>
      <c r="I4" s="21"/>
      <c r="J4" s="21"/>
      <c r="M4" s="24"/>
    </row>
    <row r="5" spans="1:13" ht="15.75">
      <c r="A5" s="150" t="s">
        <v>30</v>
      </c>
      <c r="B5" s="150"/>
      <c r="C5" s="150"/>
      <c r="D5" s="150"/>
      <c r="E5" s="150"/>
      <c r="F5" s="21"/>
      <c r="G5" s="21"/>
      <c r="H5" s="21"/>
      <c r="I5" s="21"/>
      <c r="J5" s="21"/>
      <c r="M5" s="25"/>
    </row>
    <row r="6" spans="1:13" s="21" customFormat="1" ht="15.75">
      <c r="A6" s="147" t="s">
        <v>31</v>
      </c>
      <c r="B6" s="147"/>
      <c r="C6" s="147"/>
      <c r="D6" s="147"/>
      <c r="E6" s="147"/>
      <c r="M6" s="24"/>
    </row>
    <row r="7" spans="1:13" ht="15.75">
      <c r="A7" s="150"/>
      <c r="B7" s="150"/>
      <c r="C7" s="150"/>
      <c r="D7" s="150"/>
      <c r="E7" s="150"/>
      <c r="F7" s="21"/>
      <c r="G7" s="21"/>
      <c r="H7" s="21"/>
      <c r="I7" s="21"/>
      <c r="J7" s="21"/>
      <c r="M7" s="25"/>
    </row>
    <row r="8" spans="1:13" ht="15.75">
      <c r="A8" s="151" t="s">
        <v>107</v>
      </c>
      <c r="B8" s="151"/>
      <c r="C8" s="151"/>
      <c r="D8" s="151"/>
      <c r="E8" s="151"/>
      <c r="F8" s="21"/>
      <c r="G8" s="21"/>
      <c r="H8" s="21"/>
      <c r="I8" s="21"/>
      <c r="J8" s="21"/>
      <c r="M8" s="25"/>
    </row>
    <row r="9" spans="1:13" s="21" customFormat="1" ht="15.75">
      <c r="A9" s="147" t="s">
        <v>32</v>
      </c>
      <c r="B9" s="147"/>
      <c r="C9" s="147"/>
      <c r="D9" s="147"/>
      <c r="E9" s="147"/>
      <c r="M9" s="24"/>
    </row>
    <row r="10" spans="1:13" ht="15.75">
      <c r="A10" s="150" t="s">
        <v>120</v>
      </c>
      <c r="B10" s="150"/>
      <c r="C10" s="150"/>
      <c r="D10" s="150"/>
      <c r="E10" s="150"/>
      <c r="F10" s="21"/>
      <c r="G10" s="21"/>
      <c r="H10" s="21"/>
      <c r="I10" s="21"/>
      <c r="J10" s="21"/>
      <c r="M10" s="25"/>
    </row>
    <row r="11" spans="1:13" s="81" customFormat="1" ht="15.75">
      <c r="A11" s="81" t="s">
        <v>121</v>
      </c>
      <c r="F11" s="82"/>
      <c r="G11" s="82"/>
      <c r="H11" s="82"/>
      <c r="I11" s="82"/>
      <c r="J11" s="82"/>
      <c r="M11" s="25"/>
    </row>
    <row r="12" spans="1:13" s="81" customFormat="1" ht="15.75">
      <c r="A12" s="157" t="s">
        <v>122</v>
      </c>
      <c r="B12" s="157"/>
      <c r="C12" s="157"/>
      <c r="D12" s="157"/>
      <c r="E12" s="157"/>
      <c r="F12" s="82"/>
      <c r="G12" s="82"/>
      <c r="H12" s="82"/>
      <c r="I12" s="82"/>
      <c r="J12" s="82"/>
      <c r="M12" s="25"/>
    </row>
    <row r="13" spans="1:13" s="21" customFormat="1" ht="15.75">
      <c r="A13" s="147" t="s">
        <v>127</v>
      </c>
      <c r="B13" s="147"/>
      <c r="C13" s="147"/>
      <c r="D13" s="147"/>
      <c r="E13" s="147"/>
      <c r="M13" s="24"/>
    </row>
    <row r="14" spans="1:13" ht="12.95" customHeight="1">
      <c r="A14" s="150"/>
      <c r="B14" s="150"/>
      <c r="C14" s="150"/>
      <c r="D14" s="150"/>
      <c r="E14" s="150"/>
      <c r="F14" s="21"/>
      <c r="G14" s="21"/>
      <c r="H14" s="21"/>
      <c r="I14" s="21"/>
      <c r="J14" s="21"/>
      <c r="M14" s="25"/>
    </row>
    <row r="15" spans="1:13" ht="15.75">
      <c r="A15" s="152" t="s">
        <v>123</v>
      </c>
      <c r="B15" s="152"/>
      <c r="C15" s="152"/>
      <c r="D15" s="152"/>
      <c r="E15" s="152"/>
      <c r="F15" s="21"/>
      <c r="G15" s="21"/>
      <c r="H15" s="21"/>
      <c r="I15" s="21"/>
      <c r="J15" s="21"/>
      <c r="M15" s="25"/>
    </row>
    <row r="16" spans="1:13" ht="15.75">
      <c r="A16" s="150" t="s">
        <v>33</v>
      </c>
      <c r="B16" s="150"/>
      <c r="C16" s="150"/>
      <c r="D16" s="150"/>
      <c r="E16" s="150"/>
      <c r="F16" s="21"/>
      <c r="G16" s="21"/>
      <c r="H16" s="21"/>
      <c r="I16" s="21"/>
      <c r="J16" s="21"/>
      <c r="M16" s="25"/>
    </row>
    <row r="17" spans="1:13" ht="15.75">
      <c r="A17" s="150" t="s">
        <v>34</v>
      </c>
      <c r="B17" s="150"/>
      <c r="C17" s="150"/>
      <c r="D17" s="150"/>
      <c r="E17" s="150"/>
      <c r="F17" s="21"/>
      <c r="G17" s="21"/>
      <c r="H17" s="21"/>
      <c r="I17" s="21"/>
      <c r="J17" s="21"/>
      <c r="M17" s="25"/>
    </row>
    <row r="18" spans="1:13" ht="15.75">
      <c r="A18" s="150" t="s">
        <v>35</v>
      </c>
      <c r="B18" s="150"/>
      <c r="C18" s="150"/>
      <c r="D18" s="150"/>
      <c r="E18" s="150"/>
      <c r="F18" s="21"/>
      <c r="G18" s="21"/>
      <c r="H18" s="21"/>
      <c r="I18" s="21"/>
      <c r="J18" s="21"/>
      <c r="M18" s="25"/>
    </row>
    <row r="19" spans="1:13" ht="15.75">
      <c r="A19" s="150" t="s">
        <v>145</v>
      </c>
      <c r="B19" s="150"/>
      <c r="C19" s="150"/>
      <c r="D19" s="150"/>
      <c r="E19" s="150"/>
      <c r="F19" s="21"/>
      <c r="G19" s="21"/>
      <c r="H19" s="21"/>
      <c r="I19" s="21"/>
      <c r="J19" s="21"/>
      <c r="M19" s="25"/>
    </row>
    <row r="20" spans="1:13" ht="16.5">
      <c r="A20" s="41" t="s">
        <v>143</v>
      </c>
      <c r="B20" s="79" t="s">
        <v>117</v>
      </c>
      <c r="C20" s="78" t="s">
        <v>118</v>
      </c>
      <c r="D20" s="80" t="s">
        <v>119</v>
      </c>
      <c r="E20" s="102" t="s">
        <v>144</v>
      </c>
      <c r="F20" s="21"/>
      <c r="G20" s="21"/>
      <c r="H20" s="21"/>
      <c r="I20" s="21"/>
      <c r="J20" s="21"/>
      <c r="M20" s="25"/>
    </row>
    <row r="21" spans="1:13" s="21" customFormat="1" ht="15.75">
      <c r="A21" s="148" t="s">
        <v>159</v>
      </c>
      <c r="B21" s="149"/>
      <c r="C21" s="149"/>
      <c r="D21" s="149"/>
      <c r="E21" s="149"/>
      <c r="J21" s="24"/>
      <c r="M21" s="24"/>
    </row>
    <row r="22" spans="1:13" s="103" customFormat="1" ht="15.75">
      <c r="A22" s="103" t="s">
        <v>36</v>
      </c>
      <c r="J22" s="24"/>
      <c r="M22" s="24"/>
    </row>
    <row r="23" spans="1:13" s="21" customFormat="1" ht="15.75">
      <c r="A23" s="147" t="s">
        <v>37</v>
      </c>
      <c r="B23" s="147"/>
      <c r="C23" s="147"/>
      <c r="D23" s="147"/>
      <c r="E23" s="147"/>
      <c r="J23" s="24"/>
      <c r="M23" s="24"/>
    </row>
    <row r="24" spans="1:13" s="21" customFormat="1" ht="15.75">
      <c r="A24" s="147" t="s">
        <v>146</v>
      </c>
      <c r="B24" s="147"/>
      <c r="C24" s="147"/>
      <c r="D24" s="147"/>
      <c r="E24" s="147"/>
      <c r="J24" s="24"/>
      <c r="M24" s="24"/>
    </row>
    <row r="25" spans="1:13" s="21" customFormat="1" ht="15.75">
      <c r="A25" s="147" t="s">
        <v>38</v>
      </c>
      <c r="B25" s="147"/>
      <c r="C25" s="147"/>
      <c r="D25" s="147"/>
      <c r="E25" s="147"/>
      <c r="J25" s="24"/>
      <c r="M25" s="24"/>
    </row>
    <row r="26" spans="1:13" s="21" customFormat="1" ht="15.75">
      <c r="A26" s="147" t="s">
        <v>147</v>
      </c>
      <c r="B26" s="147"/>
      <c r="C26" s="147"/>
      <c r="D26" s="147"/>
      <c r="E26" s="147"/>
      <c r="J26" s="24"/>
      <c r="M26" s="24"/>
    </row>
    <row r="27" spans="1:13" ht="15.75">
      <c r="A27" s="147" t="s">
        <v>39</v>
      </c>
      <c r="B27" s="147"/>
      <c r="C27" s="147"/>
      <c r="D27" s="147"/>
      <c r="E27" s="147"/>
      <c r="F27" s="21"/>
      <c r="G27" s="21"/>
      <c r="H27" s="21"/>
      <c r="J27" s="25"/>
      <c r="M27" s="25"/>
    </row>
    <row r="28" spans="1:13" ht="15.75">
      <c r="A28" s="150" t="s">
        <v>40</v>
      </c>
      <c r="B28" s="150"/>
      <c r="C28" s="150"/>
      <c r="D28" s="150"/>
      <c r="E28" s="150"/>
      <c r="F28" s="21"/>
      <c r="G28" s="21"/>
      <c r="H28" s="21"/>
      <c r="I28" s="21"/>
      <c r="J28" s="21"/>
      <c r="M28" s="25"/>
    </row>
    <row r="29" spans="1:13" ht="15.75">
      <c r="A29" s="147" t="s">
        <v>126</v>
      </c>
      <c r="B29" s="147"/>
      <c r="C29" s="147"/>
      <c r="D29" s="147"/>
      <c r="E29" s="147"/>
      <c r="F29" s="21"/>
      <c r="G29" s="21"/>
      <c r="H29" s="21"/>
      <c r="I29" s="21"/>
      <c r="J29" s="21"/>
      <c r="M29" s="25"/>
    </row>
    <row r="30" spans="1:13" s="81" customFormat="1" ht="15.75">
      <c r="A30" s="147" t="s">
        <v>128</v>
      </c>
      <c r="B30" s="147"/>
      <c r="C30" s="147"/>
      <c r="D30" s="147"/>
      <c r="E30" s="147"/>
      <c r="F30" s="82"/>
      <c r="G30" s="82"/>
      <c r="H30" s="82"/>
      <c r="I30" s="82"/>
      <c r="J30" s="82"/>
      <c r="M30" s="25"/>
    </row>
    <row r="31" spans="1:13" ht="15.75">
      <c r="A31" s="147" t="s">
        <v>148</v>
      </c>
      <c r="B31" s="147"/>
      <c r="C31" s="147"/>
      <c r="D31" s="147"/>
      <c r="E31" s="147"/>
      <c r="F31" s="21"/>
      <c r="G31" s="21"/>
      <c r="H31" s="21"/>
      <c r="I31" s="21"/>
      <c r="J31" s="21"/>
      <c r="M31" s="25"/>
    </row>
    <row r="32" spans="1:13" ht="12.95" customHeight="1">
      <c r="A32" s="150"/>
      <c r="B32" s="150"/>
      <c r="C32" s="150"/>
      <c r="D32" s="150"/>
      <c r="E32" s="150"/>
      <c r="F32" s="21"/>
      <c r="G32" s="21"/>
      <c r="H32" s="21"/>
      <c r="J32" s="25"/>
    </row>
    <row r="33" spans="1:10" ht="15.75">
      <c r="A33" s="156" t="s">
        <v>125</v>
      </c>
      <c r="B33" s="156"/>
      <c r="C33" s="156"/>
      <c r="D33" s="156"/>
      <c r="E33" s="156"/>
      <c r="F33" s="21"/>
      <c r="G33" s="21"/>
      <c r="H33" s="21"/>
      <c r="J33" s="25"/>
    </row>
    <row r="34" spans="1:10" ht="15.75">
      <c r="A34" s="156" t="s">
        <v>41</v>
      </c>
      <c r="B34" s="156"/>
      <c r="C34" s="156"/>
      <c r="D34" s="156"/>
      <c r="E34" s="156"/>
      <c r="F34" s="21"/>
      <c r="G34" s="21"/>
      <c r="H34" s="21"/>
      <c r="J34" s="25"/>
    </row>
    <row r="35" spans="1:10" s="84" customFormat="1" ht="15.75">
      <c r="J35" s="24"/>
    </row>
    <row r="36" spans="1:10" ht="12.95" customHeight="1">
      <c r="A36" s="88" t="s">
        <v>24</v>
      </c>
      <c r="B36" s="88"/>
      <c r="C36" s="88"/>
      <c r="D36" s="88"/>
      <c r="E36" s="88"/>
      <c r="J36" s="25"/>
    </row>
    <row r="37" spans="1:10" ht="15.75">
      <c r="A37" s="150" t="s">
        <v>42</v>
      </c>
      <c r="B37" s="150"/>
      <c r="C37" s="150"/>
      <c r="D37" s="150"/>
      <c r="E37" s="150"/>
      <c r="J37" s="25"/>
    </row>
    <row r="38" spans="1:10" ht="15.75">
      <c r="A38" s="150" t="s">
        <v>43</v>
      </c>
      <c r="B38" s="150"/>
      <c r="C38" s="150"/>
      <c r="D38" s="150"/>
      <c r="E38" s="150"/>
      <c r="J38" s="25"/>
    </row>
    <row r="39" spans="1:10" ht="15.75">
      <c r="A39" s="150" t="s">
        <v>44</v>
      </c>
      <c r="B39" s="150"/>
      <c r="C39" s="150"/>
      <c r="D39" s="150"/>
      <c r="E39" s="150"/>
      <c r="J39" s="25"/>
    </row>
    <row r="40" spans="1:10" ht="9.9499999999999993" customHeight="1">
      <c r="A40" s="150"/>
      <c r="B40" s="150"/>
      <c r="C40" s="150"/>
      <c r="D40" s="150"/>
      <c r="E40" s="150"/>
      <c r="J40" s="25"/>
    </row>
    <row r="41" spans="1:10" ht="15.75">
      <c r="A41" s="153" t="s">
        <v>45</v>
      </c>
      <c r="B41" s="153"/>
      <c r="C41" s="153"/>
      <c r="D41" s="153"/>
      <c r="E41" s="153"/>
      <c r="J41" s="25"/>
    </row>
    <row r="42" spans="1:10" ht="15.75">
      <c r="A42" s="153" t="s">
        <v>46</v>
      </c>
      <c r="B42" s="153"/>
      <c r="C42" s="153"/>
      <c r="D42" s="153"/>
      <c r="E42" s="153"/>
      <c r="J42" s="25"/>
    </row>
    <row r="43" spans="1:10" ht="15.75">
      <c r="A43" s="86" t="s">
        <v>124</v>
      </c>
      <c r="B43" s="154" t="s">
        <v>47</v>
      </c>
      <c r="C43" s="155"/>
      <c r="D43" s="155"/>
      <c r="E43" s="155"/>
      <c r="J43" s="25"/>
    </row>
    <row r="44" spans="1:10" ht="15.75">
      <c r="A44" s="83"/>
      <c r="B44" s="87"/>
      <c r="C44" s="87"/>
      <c r="D44" s="87"/>
      <c r="E44" s="87"/>
      <c r="J44" s="25"/>
    </row>
    <row r="45" spans="1:10" ht="15.75">
      <c r="A45" s="27"/>
      <c r="B45" s="28"/>
      <c r="J45" s="25"/>
    </row>
    <row r="46" spans="1:10" ht="15.75">
      <c r="A46" s="27"/>
      <c r="B46" s="28"/>
      <c r="J46" s="25"/>
    </row>
    <row r="47" spans="1:10" ht="15.75">
      <c r="A47" s="27"/>
      <c r="B47" s="28"/>
      <c r="J47" s="25"/>
    </row>
    <row r="48" spans="1:10" ht="15.75">
      <c r="J48" s="25"/>
    </row>
    <row r="49" spans="1:11" ht="15.75">
      <c r="J49" s="25"/>
    </row>
    <row r="50" spans="1:11" ht="15.75">
      <c r="A50" s="21"/>
      <c r="C50" s="21"/>
      <c r="D50" s="21"/>
      <c r="E50" s="21"/>
      <c r="F50" s="21"/>
      <c r="G50" s="21"/>
      <c r="H50" s="21"/>
      <c r="I50" s="21"/>
      <c r="J50" s="24"/>
      <c r="K50" s="21"/>
    </row>
    <row r="51" spans="1:11">
      <c r="A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8"/>
      <c r="B57" s="28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C67" s="21"/>
      <c r="D67" s="21"/>
      <c r="E67" s="21"/>
      <c r="F67" s="21"/>
      <c r="G67" s="21"/>
      <c r="H67" s="21"/>
      <c r="I67" s="21"/>
      <c r="J67" s="21"/>
      <c r="K67" s="21"/>
    </row>
  </sheetData>
  <sheetProtection algorithmName="SHA-512" hashValue="WnmiigiaOiEE6AGHnZrMv1Pdpv90IAqGiGZ35TISdkyLQomcE/3VRb4ihatqYZu70dOypqBPcbydnlaewUVZIw==" saltValue="nCGORbBgFj8bLVy01SRzBw==" spinCount="100000" sheet="1" objects="1" scenarios="1"/>
  <mergeCells count="39">
    <mergeCell ref="A6:E6"/>
    <mergeCell ref="A12:E12"/>
    <mergeCell ref="A1:E1"/>
    <mergeCell ref="A3:E3"/>
    <mergeCell ref="A4:E4"/>
    <mergeCell ref="A5:E5"/>
    <mergeCell ref="C2:D2"/>
    <mergeCell ref="A2:B2"/>
    <mergeCell ref="B43:E43"/>
    <mergeCell ref="A16:E16"/>
    <mergeCell ref="A17:E17"/>
    <mergeCell ref="A18:E18"/>
    <mergeCell ref="A19:E19"/>
    <mergeCell ref="A34:E34"/>
    <mergeCell ref="A23:E23"/>
    <mergeCell ref="A24:E24"/>
    <mergeCell ref="A25:E25"/>
    <mergeCell ref="A26:E26"/>
    <mergeCell ref="A27:E27"/>
    <mergeCell ref="A28:E28"/>
    <mergeCell ref="A29:E29"/>
    <mergeCell ref="A31:E31"/>
    <mergeCell ref="A32:E32"/>
    <mergeCell ref="A33:E33"/>
    <mergeCell ref="A42:E42"/>
    <mergeCell ref="A37:E37"/>
    <mergeCell ref="A38:E38"/>
    <mergeCell ref="A39:E39"/>
    <mergeCell ref="A40:E40"/>
    <mergeCell ref="A41:E41"/>
    <mergeCell ref="A30:E30"/>
    <mergeCell ref="A21:E21"/>
    <mergeCell ref="A7:E7"/>
    <mergeCell ref="A8:E8"/>
    <mergeCell ref="A9:E9"/>
    <mergeCell ref="A10:E10"/>
    <mergeCell ref="A13:E13"/>
    <mergeCell ref="A14:E14"/>
    <mergeCell ref="A15:E15"/>
  </mergeCells>
  <dataValidations count="1">
    <dataValidation type="list" allowBlank="1" showInputMessage="1" showErrorMessage="1" sqref="C2:D2" xr:uid="{00000000-0002-0000-0100-000000000000}">
      <formula1>"2020,2021,2022,2023,2024,2025,2026,2027,2028,2029,2030,2031,2032,2033,2034,2035"</formula1>
    </dataValidation>
  </dataValidations>
  <hyperlinks>
    <hyperlink ref="B43" r:id="rId1" xr:uid="{00000000-0004-0000-0100-000000000000}"/>
  </hyperlinks>
  <printOptions horizontalCentered="1" verticalCentered="1"/>
  <pageMargins left="0.39370078740157483" right="0" top="0.15748031496062992" bottom="0.15748031496062992" header="0.31496062992125984" footer="0.31496062992125984"/>
  <pageSetup scale="8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63"/>
  <sheetViews>
    <sheetView workbookViewId="0">
      <pane xSplit="2" ySplit="3" topLeftCell="C4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C1" sqref="C1"/>
    </sheetView>
  </sheetViews>
  <sheetFormatPr baseColWidth="10" defaultRowHeight="15"/>
  <cols>
    <col min="1" max="1" width="4.7109375" style="22" customWidth="1"/>
    <col min="2" max="2" width="13.7109375" style="22" customWidth="1"/>
    <col min="3" max="3" width="49.7109375" style="22" customWidth="1"/>
    <col min="4" max="4" width="34.7109375" style="22" customWidth="1"/>
    <col min="5" max="5" width="12.7109375" style="30" customWidth="1"/>
    <col min="6" max="6" width="20.7109375" style="22" customWidth="1"/>
    <col min="7" max="7" width="23.28515625" style="22" customWidth="1"/>
    <col min="8" max="16384" width="11.42578125" style="22"/>
  </cols>
  <sheetData>
    <row r="1" spans="1:10">
      <c r="A1" s="163"/>
      <c r="B1" s="163"/>
      <c r="C1" s="29" t="s">
        <v>48</v>
      </c>
    </row>
    <row r="2" spans="1:10" ht="30" customHeight="1">
      <c r="A2" s="163"/>
      <c r="B2" s="163"/>
      <c r="C2" s="161" t="s">
        <v>49</v>
      </c>
      <c r="D2" s="162"/>
      <c r="E2" s="42" t="s">
        <v>50</v>
      </c>
      <c r="F2" s="43" t="s">
        <v>51</v>
      </c>
      <c r="G2" s="43" t="s">
        <v>52</v>
      </c>
    </row>
    <row r="3" spans="1:10" ht="30" customHeight="1">
      <c r="A3" s="164"/>
      <c r="B3" s="164"/>
      <c r="C3" s="31"/>
      <c r="D3" s="44" t="s">
        <v>53</v>
      </c>
      <c r="E3" s="45" t="s">
        <v>54</v>
      </c>
      <c r="F3" s="46" t="s">
        <v>55</v>
      </c>
      <c r="G3" s="46" t="s">
        <v>56</v>
      </c>
    </row>
    <row r="4" spans="1:10" ht="15.75">
      <c r="A4" s="171" t="s">
        <v>114</v>
      </c>
      <c r="B4" s="174" t="s">
        <v>110</v>
      </c>
      <c r="C4" s="52" t="s">
        <v>129</v>
      </c>
      <c r="D4" s="53"/>
      <c r="E4" s="54"/>
      <c r="F4" s="53"/>
      <c r="G4" s="53"/>
      <c r="J4" s="23"/>
    </row>
    <row r="5" spans="1:10" ht="15.75">
      <c r="A5" s="172"/>
      <c r="B5" s="175"/>
      <c r="C5" s="55" t="s">
        <v>133</v>
      </c>
      <c r="D5" s="56"/>
      <c r="E5" s="57"/>
      <c r="F5" s="56"/>
      <c r="G5" s="56"/>
      <c r="J5" s="23"/>
    </row>
    <row r="6" spans="1:10" ht="15.75">
      <c r="A6" s="172"/>
      <c r="B6" s="175"/>
      <c r="C6" s="58" t="s">
        <v>57</v>
      </c>
      <c r="D6" s="59"/>
      <c r="E6" s="57"/>
      <c r="F6" s="56"/>
      <c r="G6" s="56"/>
      <c r="J6" s="23"/>
    </row>
    <row r="7" spans="1:10" ht="15.75">
      <c r="A7" s="172"/>
      <c r="B7" s="175"/>
      <c r="C7" s="58" t="s">
        <v>58</v>
      </c>
      <c r="D7" s="56"/>
      <c r="E7" s="57"/>
      <c r="F7" s="56"/>
      <c r="G7" s="56"/>
      <c r="J7" s="25"/>
    </row>
    <row r="8" spans="1:10" ht="15.75">
      <c r="A8" s="172"/>
      <c r="B8" s="175"/>
      <c r="C8" s="58" t="s">
        <v>59</v>
      </c>
      <c r="D8" s="56"/>
      <c r="E8" s="57"/>
      <c r="F8" s="56"/>
      <c r="G8" s="56"/>
      <c r="J8" s="25"/>
    </row>
    <row r="9" spans="1:10" ht="15.75">
      <c r="A9" s="172"/>
      <c r="B9" s="175"/>
      <c r="C9" s="58" t="s">
        <v>60</v>
      </c>
      <c r="D9" s="56"/>
      <c r="E9" s="57"/>
      <c r="F9" s="56"/>
      <c r="G9" s="56"/>
      <c r="J9" s="25"/>
    </row>
    <row r="10" spans="1:10" ht="15.75">
      <c r="A10" s="173"/>
      <c r="B10" s="176"/>
      <c r="C10" s="60" t="s">
        <v>60</v>
      </c>
      <c r="D10" s="61"/>
      <c r="E10" s="62"/>
      <c r="F10" s="61"/>
      <c r="G10" s="61"/>
      <c r="J10" s="25"/>
    </row>
    <row r="11" spans="1:10" ht="15.75" customHeight="1">
      <c r="A11" s="165" t="s">
        <v>115</v>
      </c>
      <c r="B11" s="168" t="s">
        <v>154</v>
      </c>
      <c r="C11" s="52" t="s">
        <v>130</v>
      </c>
      <c r="D11" s="53"/>
      <c r="E11" s="63"/>
      <c r="F11" s="53"/>
      <c r="G11" s="53"/>
      <c r="J11" s="25"/>
    </row>
    <row r="12" spans="1:10" ht="15.75">
      <c r="A12" s="166"/>
      <c r="B12" s="169"/>
      <c r="C12" s="58" t="s">
        <v>61</v>
      </c>
      <c r="D12" s="56"/>
      <c r="E12" s="64"/>
      <c r="F12" s="56"/>
      <c r="G12" s="56"/>
      <c r="J12" s="25"/>
    </row>
    <row r="13" spans="1:10" ht="15" customHeight="1">
      <c r="A13" s="166"/>
      <c r="B13" s="169"/>
      <c r="C13" s="58" t="s">
        <v>62</v>
      </c>
      <c r="D13" s="56"/>
      <c r="E13" s="64"/>
      <c r="F13" s="56"/>
      <c r="G13" s="56"/>
      <c r="J13" s="23"/>
    </row>
    <row r="14" spans="1:10">
      <c r="A14" s="166"/>
      <c r="B14" s="169"/>
      <c r="C14" s="58" t="s">
        <v>131</v>
      </c>
      <c r="D14" s="56"/>
      <c r="E14" s="64"/>
      <c r="F14" s="56"/>
      <c r="G14" s="56"/>
    </row>
    <row r="15" spans="1:10">
      <c r="A15" s="166"/>
      <c r="B15" s="169"/>
      <c r="C15" s="58" t="s">
        <v>63</v>
      </c>
      <c r="D15" s="56"/>
      <c r="E15" s="64"/>
      <c r="F15" s="56"/>
      <c r="G15" s="56"/>
    </row>
    <row r="16" spans="1:10">
      <c r="A16" s="166"/>
      <c r="B16" s="169"/>
      <c r="C16" s="65" t="s">
        <v>140</v>
      </c>
      <c r="D16" s="66"/>
      <c r="E16" s="64"/>
      <c r="F16" s="56"/>
      <c r="G16" s="56"/>
    </row>
    <row r="17" spans="1:7">
      <c r="A17" s="166"/>
      <c r="B17" s="169"/>
      <c r="C17" s="58" t="s">
        <v>64</v>
      </c>
      <c r="D17" s="56"/>
      <c r="E17" s="64"/>
      <c r="F17" s="56"/>
      <c r="G17" s="56"/>
    </row>
    <row r="18" spans="1:7">
      <c r="A18" s="166"/>
      <c r="B18" s="169"/>
      <c r="C18" s="58" t="s">
        <v>65</v>
      </c>
      <c r="D18" s="56"/>
      <c r="E18" s="64"/>
      <c r="F18" s="56"/>
      <c r="G18" s="56"/>
    </row>
    <row r="19" spans="1:7">
      <c r="A19" s="166"/>
      <c r="B19" s="169"/>
      <c r="C19" s="58" t="s">
        <v>66</v>
      </c>
      <c r="D19" s="56"/>
      <c r="E19" s="64"/>
      <c r="F19" s="56"/>
      <c r="G19" s="56"/>
    </row>
    <row r="20" spans="1:7">
      <c r="A20" s="166"/>
      <c r="B20" s="169"/>
      <c r="C20" s="58" t="s">
        <v>67</v>
      </c>
      <c r="D20" s="56"/>
      <c r="E20" s="64"/>
      <c r="F20" s="56"/>
      <c r="G20" s="56"/>
    </row>
    <row r="21" spans="1:7">
      <c r="A21" s="166"/>
      <c r="B21" s="169"/>
      <c r="C21" s="67" t="s">
        <v>68</v>
      </c>
      <c r="D21" s="56"/>
      <c r="E21" s="64"/>
      <c r="F21" s="56"/>
      <c r="G21" s="56"/>
    </row>
    <row r="22" spans="1:7">
      <c r="A22" s="166"/>
      <c r="B22" s="169"/>
      <c r="C22" s="58" t="s">
        <v>69</v>
      </c>
      <c r="D22" s="56"/>
      <c r="E22" s="64"/>
      <c r="F22" s="56"/>
      <c r="G22" s="56"/>
    </row>
    <row r="23" spans="1:7">
      <c r="A23" s="166"/>
      <c r="B23" s="169"/>
      <c r="C23" s="58" t="s">
        <v>70</v>
      </c>
      <c r="D23" s="56"/>
      <c r="E23" s="64"/>
      <c r="F23" s="56"/>
      <c r="G23" s="56"/>
    </row>
    <row r="24" spans="1:7">
      <c r="A24" s="166"/>
      <c r="B24" s="169"/>
      <c r="C24" s="58" t="s">
        <v>71</v>
      </c>
      <c r="D24" s="56"/>
      <c r="E24" s="64"/>
      <c r="F24" s="56"/>
      <c r="G24" s="56"/>
    </row>
    <row r="25" spans="1:7">
      <c r="A25" s="166"/>
      <c r="B25" s="169"/>
      <c r="C25" s="58" t="s">
        <v>149</v>
      </c>
      <c r="D25" s="56"/>
      <c r="E25" s="64"/>
      <c r="F25" s="56"/>
      <c r="G25" s="56"/>
    </row>
    <row r="26" spans="1:7">
      <c r="A26" s="166"/>
      <c r="B26" s="169"/>
      <c r="C26" s="58" t="s">
        <v>72</v>
      </c>
      <c r="D26" s="56"/>
      <c r="E26" s="64"/>
      <c r="F26" s="56"/>
      <c r="G26" s="56"/>
    </row>
    <row r="27" spans="1:7">
      <c r="A27" s="166"/>
      <c r="B27" s="169"/>
      <c r="C27" s="58" t="s">
        <v>142</v>
      </c>
      <c r="D27" s="56"/>
      <c r="E27" s="64"/>
      <c r="F27" s="56"/>
      <c r="G27" s="56"/>
    </row>
    <row r="28" spans="1:7">
      <c r="A28" s="167"/>
      <c r="B28" s="170"/>
      <c r="C28" s="60" t="s">
        <v>60</v>
      </c>
      <c r="D28" s="61"/>
      <c r="E28" s="68"/>
      <c r="F28" s="61"/>
      <c r="G28" s="61"/>
    </row>
    <row r="29" spans="1:7">
      <c r="A29" s="32" t="s">
        <v>24</v>
      </c>
    </row>
    <row r="30" spans="1:7">
      <c r="A30" s="33" t="s">
        <v>25</v>
      </c>
    </row>
    <row r="31" spans="1:7">
      <c r="A31" s="26" t="s">
        <v>26</v>
      </c>
    </row>
    <row r="32" spans="1:7" s="49" customFormat="1">
      <c r="A32" s="47"/>
      <c r="B32" s="48"/>
      <c r="D32" s="50"/>
      <c r="E32" s="51"/>
      <c r="F32" s="50"/>
      <c r="G32" s="50"/>
    </row>
    <row r="33" spans="1:7">
      <c r="A33" s="163"/>
      <c r="B33" s="163"/>
      <c r="C33" s="29" t="s">
        <v>48</v>
      </c>
    </row>
    <row r="34" spans="1:7" ht="30" customHeight="1">
      <c r="A34" s="163"/>
      <c r="B34" s="163"/>
      <c r="C34" s="161" t="s">
        <v>49</v>
      </c>
      <c r="D34" s="162"/>
      <c r="E34" s="42" t="s">
        <v>50</v>
      </c>
      <c r="F34" s="43" t="s">
        <v>51</v>
      </c>
      <c r="G34" s="43" t="s">
        <v>52</v>
      </c>
    </row>
    <row r="35" spans="1:7" ht="30" customHeight="1">
      <c r="A35" s="164"/>
      <c r="B35" s="164"/>
      <c r="C35" s="31"/>
      <c r="D35" s="44" t="s">
        <v>53</v>
      </c>
      <c r="E35" s="45" t="s">
        <v>54</v>
      </c>
      <c r="F35" s="46" t="s">
        <v>55</v>
      </c>
      <c r="G35" s="46" t="s">
        <v>56</v>
      </c>
    </row>
    <row r="36" spans="1:7">
      <c r="A36" s="165" t="s">
        <v>115</v>
      </c>
      <c r="B36" s="168" t="s">
        <v>153</v>
      </c>
      <c r="C36" s="52" t="s">
        <v>73</v>
      </c>
      <c r="D36" s="53"/>
      <c r="E36" s="69"/>
      <c r="F36" s="53"/>
      <c r="G36" s="53"/>
    </row>
    <row r="37" spans="1:7">
      <c r="A37" s="166"/>
      <c r="B37" s="169"/>
      <c r="C37" s="58" t="s">
        <v>74</v>
      </c>
      <c r="D37" s="56"/>
      <c r="E37" s="70"/>
      <c r="F37" s="56"/>
      <c r="G37" s="56"/>
    </row>
    <row r="38" spans="1:7">
      <c r="A38" s="166"/>
      <c r="B38" s="169"/>
      <c r="C38" s="58" t="s">
        <v>75</v>
      </c>
      <c r="D38" s="56"/>
      <c r="E38" s="70"/>
      <c r="F38" s="56"/>
      <c r="G38" s="56"/>
    </row>
    <row r="39" spans="1:7">
      <c r="A39" s="166"/>
      <c r="B39" s="169"/>
      <c r="C39" s="58" t="s">
        <v>76</v>
      </c>
      <c r="D39" s="56"/>
      <c r="E39" s="70"/>
      <c r="F39" s="56"/>
      <c r="G39" s="56"/>
    </row>
    <row r="40" spans="1:7">
      <c r="A40" s="166"/>
      <c r="B40" s="169"/>
      <c r="C40" s="58" t="s">
        <v>134</v>
      </c>
      <c r="D40" s="56"/>
      <c r="E40" s="70"/>
      <c r="F40" s="56"/>
      <c r="G40" s="56"/>
    </row>
    <row r="41" spans="1:7">
      <c r="A41" s="166"/>
      <c r="B41" s="169"/>
      <c r="C41" s="58" t="s">
        <v>77</v>
      </c>
      <c r="D41" s="56"/>
      <c r="E41" s="70"/>
      <c r="F41" s="56"/>
      <c r="G41" s="56"/>
    </row>
    <row r="42" spans="1:7">
      <c r="A42" s="166"/>
      <c r="B42" s="169"/>
      <c r="C42" s="58" t="s">
        <v>78</v>
      </c>
      <c r="D42" s="56"/>
      <c r="E42" s="70"/>
      <c r="F42" s="56"/>
      <c r="G42" s="56"/>
    </row>
    <row r="43" spans="1:7">
      <c r="A43" s="166"/>
      <c r="B43" s="169"/>
      <c r="C43" s="58" t="s">
        <v>79</v>
      </c>
      <c r="D43" s="56"/>
      <c r="E43" s="70"/>
      <c r="F43" s="56"/>
      <c r="G43" s="56"/>
    </row>
    <row r="44" spans="1:7">
      <c r="A44" s="166"/>
      <c r="B44" s="169"/>
      <c r="C44" s="58" t="s">
        <v>80</v>
      </c>
      <c r="D44" s="56"/>
      <c r="E44" s="70"/>
      <c r="F44" s="56"/>
      <c r="G44" s="56"/>
    </row>
    <row r="45" spans="1:7">
      <c r="A45" s="166"/>
      <c r="B45" s="169"/>
      <c r="C45" s="58" t="s">
        <v>135</v>
      </c>
      <c r="D45" s="56"/>
      <c r="E45" s="70"/>
      <c r="F45" s="56"/>
      <c r="G45" s="56"/>
    </row>
    <row r="46" spans="1:7">
      <c r="A46" s="166"/>
      <c r="B46" s="169"/>
      <c r="C46" s="58" t="s">
        <v>81</v>
      </c>
      <c r="D46" s="56"/>
      <c r="E46" s="70"/>
      <c r="F46" s="56"/>
      <c r="G46" s="56"/>
    </row>
    <row r="47" spans="1:7">
      <c r="A47" s="166"/>
      <c r="B47" s="169"/>
      <c r="C47" s="58" t="s">
        <v>60</v>
      </c>
      <c r="D47" s="56"/>
      <c r="E47" s="70"/>
      <c r="F47" s="56"/>
      <c r="G47" s="56"/>
    </row>
    <row r="48" spans="1:7">
      <c r="A48" s="167"/>
      <c r="B48" s="170"/>
      <c r="C48" s="60" t="s">
        <v>60</v>
      </c>
      <c r="D48" s="61"/>
      <c r="E48" s="71"/>
      <c r="F48" s="61"/>
      <c r="G48" s="61"/>
    </row>
    <row r="49" spans="1:7">
      <c r="A49" s="166" t="s">
        <v>115</v>
      </c>
      <c r="B49" s="168" t="s">
        <v>152</v>
      </c>
      <c r="C49" s="52" t="s">
        <v>82</v>
      </c>
      <c r="D49" s="53"/>
      <c r="E49" s="69"/>
      <c r="F49" s="53"/>
      <c r="G49" s="53"/>
    </row>
    <row r="50" spans="1:7">
      <c r="A50" s="166"/>
      <c r="B50" s="169"/>
      <c r="C50" s="58" t="s">
        <v>83</v>
      </c>
      <c r="D50" s="56"/>
      <c r="E50" s="70"/>
      <c r="F50" s="56"/>
      <c r="G50" s="56"/>
    </row>
    <row r="51" spans="1:7">
      <c r="A51" s="166"/>
      <c r="B51" s="169"/>
      <c r="C51" s="58" t="s">
        <v>84</v>
      </c>
      <c r="D51" s="56"/>
      <c r="E51" s="70"/>
      <c r="F51" s="56"/>
      <c r="G51" s="56"/>
    </row>
    <row r="52" spans="1:7">
      <c r="A52" s="166"/>
      <c r="B52" s="169"/>
      <c r="C52" s="58" t="s">
        <v>85</v>
      </c>
      <c r="D52" s="56"/>
      <c r="E52" s="70"/>
      <c r="F52" s="56"/>
      <c r="G52" s="56"/>
    </row>
    <row r="53" spans="1:7">
      <c r="A53" s="166"/>
      <c r="B53" s="169"/>
      <c r="C53" s="85" t="s">
        <v>141</v>
      </c>
      <c r="D53" s="56"/>
      <c r="E53" s="70"/>
      <c r="F53" s="56"/>
      <c r="G53" s="56"/>
    </row>
    <row r="54" spans="1:7">
      <c r="A54" s="166"/>
      <c r="B54" s="169"/>
      <c r="C54" s="58" t="s">
        <v>132</v>
      </c>
      <c r="D54" s="56"/>
      <c r="E54" s="70"/>
      <c r="F54" s="56"/>
      <c r="G54" s="56"/>
    </row>
    <row r="55" spans="1:7">
      <c r="A55" s="166"/>
      <c r="B55" s="169"/>
      <c r="C55" s="58" t="s">
        <v>86</v>
      </c>
      <c r="D55" s="56"/>
      <c r="E55" s="70"/>
      <c r="F55" s="56"/>
      <c r="G55" s="56"/>
    </row>
    <row r="56" spans="1:7">
      <c r="A56" s="166"/>
      <c r="B56" s="169"/>
      <c r="C56" s="58" t="s">
        <v>87</v>
      </c>
      <c r="D56" s="56"/>
      <c r="E56" s="70"/>
      <c r="F56" s="56"/>
      <c r="G56" s="56"/>
    </row>
    <row r="57" spans="1:7">
      <c r="A57" s="166"/>
      <c r="B57" s="169"/>
      <c r="C57" s="58" t="s">
        <v>60</v>
      </c>
      <c r="D57" s="56"/>
      <c r="E57" s="70"/>
      <c r="F57" s="56"/>
      <c r="G57" s="56"/>
    </row>
    <row r="58" spans="1:7">
      <c r="A58" s="167"/>
      <c r="B58" s="170"/>
      <c r="C58" s="60" t="s">
        <v>60</v>
      </c>
      <c r="D58" s="61"/>
      <c r="E58" s="71"/>
      <c r="F58" s="61"/>
      <c r="G58" s="61"/>
    </row>
    <row r="59" spans="1:7">
      <c r="A59" s="32" t="s">
        <v>24</v>
      </c>
    </row>
    <row r="60" spans="1:7">
      <c r="A60" s="33" t="s">
        <v>25</v>
      </c>
    </row>
    <row r="61" spans="1:7">
      <c r="A61" s="26" t="s">
        <v>26</v>
      </c>
    </row>
    <row r="63" spans="1:7">
      <c r="C63" s="85"/>
    </row>
  </sheetData>
  <sheetProtection password="EBA5" sheet="1" objects="1" scenarios="1"/>
  <mergeCells count="12">
    <mergeCell ref="A1:B3"/>
    <mergeCell ref="C2:D2"/>
    <mergeCell ref="A4:A10"/>
    <mergeCell ref="B4:B10"/>
    <mergeCell ref="A11:A28"/>
    <mergeCell ref="B11:B28"/>
    <mergeCell ref="C34:D34"/>
    <mergeCell ref="A33:B35"/>
    <mergeCell ref="A36:A48"/>
    <mergeCell ref="B36:B48"/>
    <mergeCell ref="A49:A58"/>
    <mergeCell ref="B49:B58"/>
  </mergeCells>
  <hyperlinks>
    <hyperlink ref="A61" r:id="rId1" xr:uid="{00000000-0004-0000-0200-000000000000}"/>
    <hyperlink ref="A31" r:id="rId2" xr:uid="{00000000-0004-0000-0200-000001000000}"/>
  </hyperlinks>
  <pageMargins left="0.7" right="0.7" top="0.75" bottom="0.75" header="0.3" footer="0.3"/>
  <pageSetup paperSize="5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67"/>
  <sheetViews>
    <sheetView workbookViewId="0">
      <pane xSplit="2" ySplit="3" topLeftCell="C4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C1" sqref="C1"/>
    </sheetView>
  </sheetViews>
  <sheetFormatPr baseColWidth="10" defaultRowHeight="15"/>
  <cols>
    <col min="1" max="1" width="4.7109375" style="22" customWidth="1"/>
    <col min="2" max="2" width="13.7109375" style="22" customWidth="1"/>
    <col min="3" max="3" width="49.7109375" style="22" customWidth="1"/>
    <col min="4" max="4" width="34.7109375" style="22" customWidth="1"/>
    <col min="5" max="5" width="12.7109375" style="30" customWidth="1"/>
    <col min="6" max="6" width="20.7109375" style="22" customWidth="1"/>
    <col min="7" max="7" width="23.28515625" style="22" customWidth="1"/>
    <col min="8" max="16384" width="11.42578125" style="22"/>
  </cols>
  <sheetData>
    <row r="1" spans="1:10">
      <c r="A1" s="163"/>
      <c r="B1" s="163"/>
      <c r="C1" s="29" t="s">
        <v>88</v>
      </c>
    </row>
    <row r="2" spans="1:10" ht="30" customHeight="1">
      <c r="A2" s="163"/>
      <c r="B2" s="163"/>
      <c r="C2" s="161" t="s">
        <v>49</v>
      </c>
      <c r="D2" s="162"/>
      <c r="E2" s="42" t="s">
        <v>50</v>
      </c>
      <c r="F2" s="43" t="s">
        <v>51</v>
      </c>
      <c r="G2" s="43" t="s">
        <v>52</v>
      </c>
    </row>
    <row r="3" spans="1:10" ht="30" customHeight="1">
      <c r="A3" s="164"/>
      <c r="B3" s="164"/>
      <c r="C3" s="34"/>
      <c r="D3" s="44" t="s">
        <v>53</v>
      </c>
      <c r="E3" s="45" t="s">
        <v>54</v>
      </c>
      <c r="F3" s="46" t="s">
        <v>55</v>
      </c>
      <c r="G3" s="46" t="s">
        <v>56</v>
      </c>
    </row>
    <row r="4" spans="1:10" ht="15.75">
      <c r="A4" s="177" t="s">
        <v>114</v>
      </c>
      <c r="B4" s="174" t="s">
        <v>111</v>
      </c>
      <c r="C4" s="52" t="s">
        <v>129</v>
      </c>
      <c r="D4" s="53"/>
      <c r="E4" s="54"/>
      <c r="F4" s="53"/>
      <c r="G4" s="53"/>
      <c r="J4" s="23"/>
    </row>
    <row r="5" spans="1:10" ht="15.75">
      <c r="A5" s="178"/>
      <c r="B5" s="175"/>
      <c r="C5" s="55" t="s">
        <v>133</v>
      </c>
      <c r="D5" s="56"/>
      <c r="E5" s="57"/>
      <c r="F5" s="56"/>
      <c r="G5" s="56"/>
      <c r="J5" s="23"/>
    </row>
    <row r="6" spans="1:10" ht="15.75">
      <c r="A6" s="178"/>
      <c r="B6" s="175"/>
      <c r="C6" s="67" t="s">
        <v>89</v>
      </c>
      <c r="D6" s="56"/>
      <c r="E6" s="57"/>
      <c r="F6" s="56"/>
      <c r="G6" s="56"/>
      <c r="J6" s="23"/>
    </row>
    <row r="7" spans="1:10" ht="15.75">
      <c r="A7" s="178"/>
      <c r="B7" s="175"/>
      <c r="C7" s="67" t="s">
        <v>90</v>
      </c>
      <c r="D7" s="56"/>
      <c r="E7" s="57"/>
      <c r="F7" s="56"/>
      <c r="G7" s="56"/>
      <c r="J7" s="23"/>
    </row>
    <row r="8" spans="1:10" ht="15.75">
      <c r="A8" s="178"/>
      <c r="B8" s="175"/>
      <c r="C8" s="67" t="s">
        <v>91</v>
      </c>
      <c r="D8" s="56"/>
      <c r="E8" s="57"/>
      <c r="F8" s="56"/>
      <c r="G8" s="56"/>
      <c r="J8" s="23"/>
    </row>
    <row r="9" spans="1:10" ht="15.75">
      <c r="A9" s="178"/>
      <c r="B9" s="175"/>
      <c r="C9" s="67" t="s">
        <v>92</v>
      </c>
      <c r="D9" s="56"/>
      <c r="E9" s="57"/>
      <c r="F9" s="56"/>
      <c r="G9" s="56"/>
      <c r="J9" s="23"/>
    </row>
    <row r="10" spans="1:10" ht="15.75">
      <c r="A10" s="178"/>
      <c r="B10" s="175"/>
      <c r="C10" s="58" t="s">
        <v>57</v>
      </c>
      <c r="D10" s="59"/>
      <c r="E10" s="57"/>
      <c r="F10" s="56"/>
      <c r="G10" s="56"/>
      <c r="J10" s="23"/>
    </row>
    <row r="11" spans="1:10" ht="15.75">
      <c r="A11" s="178"/>
      <c r="B11" s="175"/>
      <c r="C11" s="58" t="s">
        <v>58</v>
      </c>
      <c r="D11" s="56"/>
      <c r="E11" s="57"/>
      <c r="F11" s="56"/>
      <c r="G11" s="56"/>
      <c r="J11" s="25"/>
    </row>
    <row r="12" spans="1:10" ht="15.75">
      <c r="A12" s="178"/>
      <c r="B12" s="175"/>
      <c r="C12" s="58" t="s">
        <v>59</v>
      </c>
      <c r="D12" s="56"/>
      <c r="E12" s="57"/>
      <c r="F12" s="56"/>
      <c r="G12" s="56"/>
      <c r="J12" s="25"/>
    </row>
    <row r="13" spans="1:10" ht="15.75">
      <c r="A13" s="178"/>
      <c r="B13" s="175"/>
      <c r="C13" s="58" t="s">
        <v>60</v>
      </c>
      <c r="D13" s="56"/>
      <c r="E13" s="57"/>
      <c r="F13" s="56"/>
      <c r="G13" s="56"/>
      <c r="J13" s="25"/>
    </row>
    <row r="14" spans="1:10" ht="15.75">
      <c r="A14" s="179"/>
      <c r="B14" s="176"/>
      <c r="C14" s="60" t="s">
        <v>60</v>
      </c>
      <c r="D14" s="61"/>
      <c r="E14" s="62"/>
      <c r="F14" s="61"/>
      <c r="G14" s="61"/>
      <c r="J14" s="25"/>
    </row>
    <row r="15" spans="1:10" ht="15.75" customHeight="1">
      <c r="A15" s="165" t="s">
        <v>115</v>
      </c>
      <c r="B15" s="168" t="s">
        <v>155</v>
      </c>
      <c r="C15" s="52" t="s">
        <v>130</v>
      </c>
      <c r="D15" s="53"/>
      <c r="E15" s="63"/>
      <c r="F15" s="53"/>
      <c r="G15" s="53"/>
      <c r="J15" s="25"/>
    </row>
    <row r="16" spans="1:10" ht="15.75">
      <c r="A16" s="166"/>
      <c r="B16" s="169"/>
      <c r="C16" s="58" t="s">
        <v>61</v>
      </c>
      <c r="D16" s="56"/>
      <c r="E16" s="64"/>
      <c r="F16" s="56"/>
      <c r="G16" s="56"/>
      <c r="J16" s="25"/>
    </row>
    <row r="17" spans="1:10" ht="15" customHeight="1">
      <c r="A17" s="166"/>
      <c r="B17" s="169"/>
      <c r="C17" s="58" t="s">
        <v>62</v>
      </c>
      <c r="D17" s="56"/>
      <c r="E17" s="64"/>
      <c r="F17" s="56"/>
      <c r="G17" s="56"/>
      <c r="J17" s="23"/>
    </row>
    <row r="18" spans="1:10">
      <c r="A18" s="166"/>
      <c r="B18" s="169"/>
      <c r="C18" s="58" t="s">
        <v>131</v>
      </c>
      <c r="D18" s="56"/>
      <c r="E18" s="64"/>
      <c r="F18" s="56"/>
      <c r="G18" s="56"/>
    </row>
    <row r="19" spans="1:10">
      <c r="A19" s="166"/>
      <c r="B19" s="169"/>
      <c r="C19" s="58" t="s">
        <v>63</v>
      </c>
      <c r="D19" s="56"/>
      <c r="E19" s="64"/>
      <c r="F19" s="56"/>
      <c r="G19" s="56"/>
    </row>
    <row r="20" spans="1:10">
      <c r="A20" s="166"/>
      <c r="B20" s="169"/>
      <c r="C20" s="65" t="s">
        <v>140</v>
      </c>
      <c r="D20" s="66"/>
      <c r="E20" s="64"/>
      <c r="F20" s="56"/>
      <c r="G20" s="56"/>
    </row>
    <row r="21" spans="1:10">
      <c r="A21" s="166"/>
      <c r="B21" s="169"/>
      <c r="C21" s="58" t="s">
        <v>64</v>
      </c>
      <c r="D21" s="56"/>
      <c r="E21" s="64"/>
      <c r="F21" s="56"/>
      <c r="G21" s="56"/>
    </row>
    <row r="22" spans="1:10">
      <c r="A22" s="166"/>
      <c r="B22" s="169"/>
      <c r="C22" s="58" t="s">
        <v>65</v>
      </c>
      <c r="D22" s="56"/>
      <c r="E22" s="64"/>
      <c r="F22" s="56"/>
      <c r="G22" s="56"/>
    </row>
    <row r="23" spans="1:10">
      <c r="A23" s="166"/>
      <c r="B23" s="169"/>
      <c r="C23" s="67" t="s">
        <v>93</v>
      </c>
      <c r="D23" s="56"/>
      <c r="E23" s="64"/>
      <c r="F23" s="56"/>
      <c r="G23" s="56"/>
    </row>
    <row r="24" spans="1:10">
      <c r="A24" s="166"/>
      <c r="B24" s="169"/>
      <c r="C24" s="67" t="s">
        <v>136</v>
      </c>
      <c r="D24" s="56"/>
      <c r="E24" s="64"/>
      <c r="F24" s="56"/>
      <c r="G24" s="56"/>
    </row>
    <row r="25" spans="1:10">
      <c r="A25" s="166"/>
      <c r="B25" s="169"/>
      <c r="C25" s="58" t="s">
        <v>66</v>
      </c>
      <c r="D25" s="56"/>
      <c r="E25" s="64"/>
      <c r="F25" s="56"/>
      <c r="G25" s="56"/>
    </row>
    <row r="26" spans="1:10">
      <c r="A26" s="166"/>
      <c r="B26" s="169"/>
      <c r="C26" s="58" t="s">
        <v>67</v>
      </c>
      <c r="D26" s="56"/>
      <c r="E26" s="64"/>
      <c r="F26" s="56"/>
      <c r="G26" s="56"/>
    </row>
    <row r="27" spans="1:10">
      <c r="A27" s="166"/>
      <c r="B27" s="169"/>
      <c r="C27" s="67" t="s">
        <v>68</v>
      </c>
      <c r="D27" s="56"/>
      <c r="E27" s="64"/>
      <c r="F27" s="56"/>
      <c r="G27" s="56"/>
    </row>
    <row r="28" spans="1:10">
      <c r="A28" s="166"/>
      <c r="B28" s="169"/>
      <c r="C28" s="58" t="s">
        <v>69</v>
      </c>
      <c r="D28" s="56"/>
      <c r="E28" s="64"/>
      <c r="F28" s="56"/>
      <c r="G28" s="56"/>
    </row>
    <row r="29" spans="1:10">
      <c r="A29" s="166"/>
      <c r="B29" s="169"/>
      <c r="C29" s="58" t="s">
        <v>70</v>
      </c>
      <c r="D29" s="56"/>
      <c r="E29" s="64"/>
      <c r="F29" s="56"/>
      <c r="G29" s="56"/>
    </row>
    <row r="30" spans="1:10">
      <c r="A30" s="166"/>
      <c r="B30" s="169"/>
      <c r="C30" s="58" t="s">
        <v>71</v>
      </c>
      <c r="D30" s="56"/>
      <c r="E30" s="64"/>
      <c r="F30" s="56"/>
      <c r="G30" s="56"/>
    </row>
    <row r="31" spans="1:10">
      <c r="A31" s="166"/>
      <c r="B31" s="169"/>
      <c r="C31" s="58" t="s">
        <v>150</v>
      </c>
      <c r="D31" s="56"/>
      <c r="E31" s="64"/>
      <c r="F31" s="56"/>
      <c r="G31" s="56"/>
    </row>
    <row r="32" spans="1:10">
      <c r="A32" s="166"/>
      <c r="B32" s="169"/>
      <c r="C32" s="58" t="s">
        <v>72</v>
      </c>
      <c r="D32" s="56"/>
      <c r="E32" s="64"/>
      <c r="F32" s="56"/>
      <c r="G32" s="56"/>
    </row>
    <row r="33" spans="1:7">
      <c r="A33" s="166"/>
      <c r="B33" s="169"/>
      <c r="C33" s="58" t="s">
        <v>142</v>
      </c>
      <c r="D33" s="56"/>
      <c r="E33" s="64"/>
      <c r="F33" s="56"/>
      <c r="G33" s="56"/>
    </row>
    <row r="34" spans="1:7">
      <c r="A34" s="167"/>
      <c r="B34" s="170"/>
      <c r="C34" s="60" t="s">
        <v>60</v>
      </c>
      <c r="D34" s="61"/>
      <c r="E34" s="68"/>
      <c r="F34" s="61"/>
      <c r="G34" s="61"/>
    </row>
    <row r="35" spans="1:7">
      <c r="A35" s="47"/>
      <c r="B35" s="48"/>
      <c r="C35" s="49"/>
      <c r="D35" s="50"/>
      <c r="E35" s="51"/>
      <c r="F35" s="50"/>
      <c r="G35" s="73"/>
    </row>
    <row r="36" spans="1:7">
      <c r="A36" s="47"/>
      <c r="B36" s="48"/>
      <c r="C36" s="49"/>
      <c r="D36" s="50"/>
      <c r="E36" s="51"/>
      <c r="F36" s="50"/>
      <c r="G36" s="50"/>
    </row>
    <row r="37" spans="1:7">
      <c r="A37" s="163"/>
      <c r="B37" s="163"/>
      <c r="C37" s="29" t="s">
        <v>88</v>
      </c>
    </row>
    <row r="38" spans="1:7" ht="30" customHeight="1">
      <c r="A38" s="163"/>
      <c r="B38" s="163"/>
      <c r="C38" s="161" t="s">
        <v>49</v>
      </c>
      <c r="D38" s="162"/>
      <c r="E38" s="42" t="s">
        <v>50</v>
      </c>
      <c r="F38" s="43" t="s">
        <v>51</v>
      </c>
      <c r="G38" s="43" t="s">
        <v>52</v>
      </c>
    </row>
    <row r="39" spans="1:7" ht="30" customHeight="1">
      <c r="A39" s="164"/>
      <c r="B39" s="164"/>
      <c r="C39" s="34"/>
      <c r="D39" s="44" t="s">
        <v>53</v>
      </c>
      <c r="E39" s="45" t="s">
        <v>54</v>
      </c>
      <c r="F39" s="46" t="s">
        <v>55</v>
      </c>
      <c r="G39" s="46" t="s">
        <v>56</v>
      </c>
    </row>
    <row r="40" spans="1:7">
      <c r="A40" s="165" t="s">
        <v>115</v>
      </c>
      <c r="B40" s="168" t="s">
        <v>116</v>
      </c>
      <c r="C40" s="52" t="s">
        <v>73</v>
      </c>
      <c r="D40" s="53"/>
      <c r="E40" s="63"/>
      <c r="F40" s="53"/>
      <c r="G40" s="53"/>
    </row>
    <row r="41" spans="1:7">
      <c r="A41" s="166"/>
      <c r="B41" s="169"/>
      <c r="C41" s="58" t="s">
        <v>74</v>
      </c>
      <c r="D41" s="56"/>
      <c r="E41" s="64"/>
      <c r="F41" s="56"/>
      <c r="G41" s="56"/>
    </row>
    <row r="42" spans="1:7">
      <c r="A42" s="166"/>
      <c r="B42" s="169"/>
      <c r="C42" s="58" t="s">
        <v>75</v>
      </c>
      <c r="D42" s="56"/>
      <c r="E42" s="64"/>
      <c r="F42" s="56"/>
      <c r="G42" s="56"/>
    </row>
    <row r="43" spans="1:7">
      <c r="A43" s="166"/>
      <c r="B43" s="169"/>
      <c r="C43" s="58" t="s">
        <v>76</v>
      </c>
      <c r="D43" s="56"/>
      <c r="E43" s="64"/>
      <c r="F43" s="56"/>
      <c r="G43" s="56"/>
    </row>
    <row r="44" spans="1:7">
      <c r="A44" s="166"/>
      <c r="B44" s="169"/>
      <c r="C44" s="67" t="s">
        <v>94</v>
      </c>
      <c r="D44" s="56"/>
      <c r="E44" s="64"/>
      <c r="F44" s="56"/>
      <c r="G44" s="56"/>
    </row>
    <row r="45" spans="1:7">
      <c r="A45" s="166"/>
      <c r="B45" s="169"/>
      <c r="C45" s="58" t="s">
        <v>134</v>
      </c>
      <c r="D45" s="56"/>
      <c r="E45" s="64"/>
      <c r="F45" s="56"/>
      <c r="G45" s="56"/>
    </row>
    <row r="46" spans="1:7">
      <c r="A46" s="166"/>
      <c r="B46" s="169"/>
      <c r="C46" s="58" t="s">
        <v>77</v>
      </c>
      <c r="D46" s="56"/>
      <c r="E46" s="64"/>
      <c r="F46" s="56"/>
      <c r="G46" s="56"/>
    </row>
    <row r="47" spans="1:7">
      <c r="A47" s="166"/>
      <c r="B47" s="169"/>
      <c r="C47" s="58" t="s">
        <v>78</v>
      </c>
      <c r="D47" s="56"/>
      <c r="E47" s="64"/>
      <c r="F47" s="56"/>
      <c r="G47" s="56"/>
    </row>
    <row r="48" spans="1:7">
      <c r="A48" s="166"/>
      <c r="B48" s="169"/>
      <c r="C48" s="58" t="s">
        <v>79</v>
      </c>
      <c r="D48" s="56"/>
      <c r="E48" s="64"/>
      <c r="F48" s="56"/>
      <c r="G48" s="56"/>
    </row>
    <row r="49" spans="1:7">
      <c r="A49" s="166"/>
      <c r="B49" s="169"/>
      <c r="C49" s="58" t="s">
        <v>80</v>
      </c>
      <c r="D49" s="56"/>
      <c r="E49" s="64"/>
      <c r="F49" s="56"/>
      <c r="G49" s="56"/>
    </row>
    <row r="50" spans="1:7">
      <c r="A50" s="166"/>
      <c r="B50" s="169"/>
      <c r="C50" s="58" t="s">
        <v>135</v>
      </c>
      <c r="D50" s="56"/>
      <c r="E50" s="64"/>
      <c r="F50" s="56"/>
      <c r="G50" s="56"/>
    </row>
    <row r="51" spans="1:7">
      <c r="A51" s="166"/>
      <c r="B51" s="169"/>
      <c r="C51" s="58" t="s">
        <v>81</v>
      </c>
      <c r="D51" s="56"/>
      <c r="E51" s="64"/>
      <c r="F51" s="56"/>
      <c r="G51" s="56"/>
    </row>
    <row r="52" spans="1:7">
      <c r="A52" s="166"/>
      <c r="B52" s="169"/>
      <c r="C52" s="58" t="s">
        <v>60</v>
      </c>
      <c r="D52" s="56"/>
      <c r="E52" s="64"/>
      <c r="F52" s="56"/>
      <c r="G52" s="56"/>
    </row>
    <row r="53" spans="1:7">
      <c r="A53" s="167"/>
      <c r="B53" s="170"/>
      <c r="C53" s="60" t="s">
        <v>60</v>
      </c>
      <c r="D53" s="61"/>
      <c r="E53" s="68"/>
      <c r="F53" s="61"/>
      <c r="G53" s="61"/>
    </row>
    <row r="54" spans="1:7">
      <c r="A54" s="166" t="s">
        <v>115</v>
      </c>
      <c r="B54" s="168" t="s">
        <v>156</v>
      </c>
      <c r="C54" s="52" t="s">
        <v>82</v>
      </c>
      <c r="D54" s="53"/>
      <c r="E54" s="63"/>
      <c r="F54" s="53"/>
      <c r="G54" s="53"/>
    </row>
    <row r="55" spans="1:7">
      <c r="A55" s="166"/>
      <c r="B55" s="169"/>
      <c r="C55" s="67" t="s">
        <v>95</v>
      </c>
      <c r="D55" s="56"/>
      <c r="E55" s="64"/>
      <c r="F55" s="56"/>
      <c r="G55" s="56"/>
    </row>
    <row r="56" spans="1:7">
      <c r="A56" s="166"/>
      <c r="B56" s="169"/>
      <c r="C56" s="58" t="s">
        <v>83</v>
      </c>
      <c r="D56" s="56"/>
      <c r="E56" s="64"/>
      <c r="F56" s="56"/>
      <c r="G56" s="56"/>
    </row>
    <row r="57" spans="1:7">
      <c r="A57" s="166"/>
      <c r="B57" s="169"/>
      <c r="C57" s="58" t="s">
        <v>96</v>
      </c>
      <c r="D57" s="56"/>
      <c r="E57" s="64"/>
      <c r="F57" s="56"/>
      <c r="G57" s="56"/>
    </row>
    <row r="58" spans="1:7">
      <c r="A58" s="166"/>
      <c r="B58" s="169"/>
      <c r="C58" s="58" t="s">
        <v>85</v>
      </c>
      <c r="D58" s="56"/>
      <c r="E58" s="64"/>
      <c r="F58" s="56"/>
      <c r="G58" s="56"/>
    </row>
    <row r="59" spans="1:7">
      <c r="A59" s="166"/>
      <c r="B59" s="169"/>
      <c r="C59" s="85" t="s">
        <v>141</v>
      </c>
      <c r="D59" s="56"/>
      <c r="E59" s="64"/>
      <c r="F59" s="56"/>
      <c r="G59" s="56"/>
    </row>
    <row r="60" spans="1:7">
      <c r="A60" s="166"/>
      <c r="B60" s="169"/>
      <c r="C60" s="58" t="s">
        <v>132</v>
      </c>
      <c r="D60" s="56"/>
      <c r="E60" s="64"/>
      <c r="F60" s="56"/>
      <c r="G60" s="56"/>
    </row>
    <row r="61" spans="1:7">
      <c r="A61" s="166"/>
      <c r="B61" s="169"/>
      <c r="C61" s="58" t="s">
        <v>86</v>
      </c>
      <c r="D61" s="56"/>
      <c r="E61" s="64"/>
      <c r="F61" s="56"/>
      <c r="G61" s="56"/>
    </row>
    <row r="62" spans="1:7">
      <c r="A62" s="166"/>
      <c r="B62" s="169"/>
      <c r="C62" s="58" t="s">
        <v>87</v>
      </c>
      <c r="D62" s="56"/>
      <c r="E62" s="64"/>
      <c r="F62" s="56"/>
      <c r="G62" s="56"/>
    </row>
    <row r="63" spans="1:7">
      <c r="A63" s="166"/>
      <c r="B63" s="169"/>
      <c r="C63" s="58" t="s">
        <v>60</v>
      </c>
      <c r="D63" s="56"/>
      <c r="E63" s="64"/>
      <c r="F63" s="56"/>
      <c r="G63" s="56"/>
    </row>
    <row r="64" spans="1:7">
      <c r="A64" s="167"/>
      <c r="B64" s="170"/>
      <c r="C64" s="60" t="s">
        <v>60</v>
      </c>
      <c r="D64" s="61"/>
      <c r="E64" s="68"/>
      <c r="F64" s="61"/>
      <c r="G64" s="61"/>
    </row>
    <row r="65" spans="1:1">
      <c r="A65" s="32" t="s">
        <v>24</v>
      </c>
    </row>
    <row r="66" spans="1:1">
      <c r="A66" s="33" t="s">
        <v>25</v>
      </c>
    </row>
    <row r="67" spans="1:1">
      <c r="A67" s="26" t="s">
        <v>26</v>
      </c>
    </row>
  </sheetData>
  <sheetProtection password="EBA5" sheet="1" objects="1" scenarios="1"/>
  <mergeCells count="12">
    <mergeCell ref="C38:D38"/>
    <mergeCell ref="C2:D2"/>
    <mergeCell ref="A4:A14"/>
    <mergeCell ref="B4:B14"/>
    <mergeCell ref="A15:A34"/>
    <mergeCell ref="B15:B34"/>
    <mergeCell ref="A40:A53"/>
    <mergeCell ref="B40:B53"/>
    <mergeCell ref="A54:A64"/>
    <mergeCell ref="B54:B64"/>
    <mergeCell ref="A1:B3"/>
    <mergeCell ref="A37:B39"/>
  </mergeCells>
  <hyperlinks>
    <hyperlink ref="A67" r:id="rId1" xr:uid="{00000000-0004-0000-0300-000000000000}"/>
  </hyperlinks>
  <pageMargins left="0.70866141732283472" right="0.70866141732283472" top="0.35433070866141736" bottom="0.35433070866141736" header="0.31496062992125984" footer="0.31496062992125984"/>
  <pageSetup paperSize="5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J65"/>
  <sheetViews>
    <sheetView workbookViewId="0">
      <pane xSplit="2" ySplit="3" topLeftCell="C4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C1" sqref="C1"/>
    </sheetView>
  </sheetViews>
  <sheetFormatPr baseColWidth="10" defaultRowHeight="15"/>
  <cols>
    <col min="1" max="1" width="4.7109375" style="22" customWidth="1"/>
    <col min="2" max="2" width="13.7109375" style="22" customWidth="1"/>
    <col min="3" max="3" width="49.7109375" style="22" customWidth="1"/>
    <col min="4" max="4" width="34.7109375" style="22" customWidth="1"/>
    <col min="5" max="5" width="12.7109375" style="30" customWidth="1"/>
    <col min="6" max="6" width="20.7109375" style="22" customWidth="1"/>
    <col min="7" max="7" width="23.28515625" style="22" customWidth="1"/>
    <col min="8" max="16384" width="11.42578125" style="22"/>
  </cols>
  <sheetData>
    <row r="1" spans="1:10">
      <c r="A1" s="163"/>
      <c r="B1" s="163"/>
      <c r="C1" s="29" t="s">
        <v>97</v>
      </c>
    </row>
    <row r="2" spans="1:10" ht="30" customHeight="1">
      <c r="A2" s="163"/>
      <c r="B2" s="163"/>
      <c r="C2" s="161" t="s">
        <v>49</v>
      </c>
      <c r="D2" s="162"/>
      <c r="E2" s="42" t="s">
        <v>50</v>
      </c>
      <c r="F2" s="43" t="s">
        <v>51</v>
      </c>
      <c r="G2" s="43" t="s">
        <v>52</v>
      </c>
    </row>
    <row r="3" spans="1:10" ht="30" customHeight="1">
      <c r="A3" s="164"/>
      <c r="B3" s="164"/>
      <c r="C3" s="34"/>
      <c r="D3" s="44" t="s">
        <v>53</v>
      </c>
      <c r="E3" s="45" t="s">
        <v>54</v>
      </c>
      <c r="F3" s="46" t="s">
        <v>55</v>
      </c>
      <c r="G3" s="46" t="s">
        <v>56</v>
      </c>
    </row>
    <row r="4" spans="1:10" ht="15.75">
      <c r="A4" s="177" t="s">
        <v>114</v>
      </c>
      <c r="B4" s="174" t="s">
        <v>112</v>
      </c>
      <c r="C4" s="74" t="s">
        <v>137</v>
      </c>
      <c r="D4" s="53"/>
      <c r="E4" s="54"/>
      <c r="F4" s="53"/>
      <c r="G4" s="53"/>
      <c r="J4" s="23"/>
    </row>
    <row r="5" spans="1:10" ht="15.75">
      <c r="A5" s="178"/>
      <c r="B5" s="175"/>
      <c r="C5" s="67" t="s">
        <v>98</v>
      </c>
      <c r="D5" s="56"/>
      <c r="E5" s="57"/>
      <c r="F5" s="56"/>
      <c r="G5" s="56"/>
      <c r="J5" s="23"/>
    </row>
    <row r="6" spans="1:10" ht="15.75">
      <c r="A6" s="178"/>
      <c r="B6" s="175"/>
      <c r="C6" s="67" t="s">
        <v>99</v>
      </c>
      <c r="D6" s="56"/>
      <c r="E6" s="57"/>
      <c r="F6" s="56"/>
      <c r="G6" s="56"/>
      <c r="J6" s="23"/>
    </row>
    <row r="7" spans="1:10" ht="15.75">
      <c r="A7" s="178"/>
      <c r="B7" s="175"/>
      <c r="C7" s="67" t="s">
        <v>138</v>
      </c>
      <c r="D7" s="56"/>
      <c r="E7" s="57"/>
      <c r="F7" s="56"/>
      <c r="G7" s="56"/>
      <c r="J7" s="23"/>
    </row>
    <row r="8" spans="1:10" ht="15.75">
      <c r="A8" s="178"/>
      <c r="B8" s="175"/>
      <c r="C8" s="67" t="s">
        <v>100</v>
      </c>
      <c r="D8" s="56"/>
      <c r="E8" s="57"/>
      <c r="F8" s="56"/>
      <c r="G8" s="56"/>
      <c r="J8" s="23"/>
    </row>
    <row r="9" spans="1:10" ht="15.75">
      <c r="A9" s="178"/>
      <c r="B9" s="175"/>
      <c r="C9" s="67" t="s">
        <v>101</v>
      </c>
      <c r="D9" s="56"/>
      <c r="E9" s="57"/>
      <c r="F9" s="56"/>
      <c r="G9" s="56"/>
      <c r="J9" s="23"/>
    </row>
    <row r="10" spans="1:10" ht="15.75">
      <c r="A10" s="178"/>
      <c r="B10" s="175"/>
      <c r="C10" s="67" t="s">
        <v>102</v>
      </c>
      <c r="D10" s="56"/>
      <c r="E10" s="57"/>
      <c r="F10" s="56"/>
      <c r="G10" s="56"/>
      <c r="J10" s="23"/>
    </row>
    <row r="11" spans="1:10" ht="15.75">
      <c r="A11" s="178"/>
      <c r="B11" s="175"/>
      <c r="C11" s="67" t="s">
        <v>103</v>
      </c>
      <c r="D11" s="56"/>
      <c r="E11" s="57"/>
      <c r="F11" s="56"/>
      <c r="G11" s="56"/>
      <c r="J11" s="23"/>
    </row>
    <row r="12" spans="1:10" ht="15.75">
      <c r="A12" s="178"/>
      <c r="B12" s="175"/>
      <c r="C12" s="58" t="s">
        <v>57</v>
      </c>
      <c r="D12" s="59"/>
      <c r="E12" s="57"/>
      <c r="F12" s="56"/>
      <c r="G12" s="56"/>
      <c r="J12" s="23"/>
    </row>
    <row r="13" spans="1:10" ht="15.75">
      <c r="A13" s="178"/>
      <c r="B13" s="175"/>
      <c r="C13" s="58" t="s">
        <v>58</v>
      </c>
      <c r="D13" s="56"/>
      <c r="E13" s="57"/>
      <c r="F13" s="56"/>
      <c r="G13" s="56"/>
      <c r="J13" s="25"/>
    </row>
    <row r="14" spans="1:10" ht="15.75">
      <c r="A14" s="178"/>
      <c r="B14" s="175"/>
      <c r="C14" s="67" t="s">
        <v>104</v>
      </c>
      <c r="D14" s="56"/>
      <c r="E14" s="57"/>
      <c r="F14" s="56"/>
      <c r="G14" s="56"/>
      <c r="J14" s="25"/>
    </row>
    <row r="15" spans="1:10" ht="15.75">
      <c r="A15" s="178"/>
      <c r="B15" s="175"/>
      <c r="C15" s="58" t="s">
        <v>60</v>
      </c>
      <c r="D15" s="56"/>
      <c r="E15" s="57"/>
      <c r="F15" s="56"/>
      <c r="G15" s="56"/>
      <c r="J15" s="25"/>
    </row>
    <row r="16" spans="1:10" ht="15.75">
      <c r="A16" s="179"/>
      <c r="B16" s="176"/>
      <c r="C16" s="60" t="s">
        <v>60</v>
      </c>
      <c r="D16" s="61"/>
      <c r="E16" s="62"/>
      <c r="F16" s="61"/>
      <c r="G16" s="61"/>
      <c r="J16" s="25"/>
    </row>
    <row r="17" spans="1:10" ht="15.75" customHeight="1">
      <c r="A17" s="165" t="s">
        <v>115</v>
      </c>
      <c r="B17" s="168" t="s">
        <v>158</v>
      </c>
      <c r="C17" s="52" t="s">
        <v>130</v>
      </c>
      <c r="D17" s="53"/>
      <c r="E17" s="63"/>
      <c r="F17" s="53"/>
      <c r="G17" s="53"/>
      <c r="J17" s="25"/>
    </row>
    <row r="18" spans="1:10" ht="15.75">
      <c r="A18" s="166"/>
      <c r="B18" s="169"/>
      <c r="C18" s="58" t="s">
        <v>61</v>
      </c>
      <c r="D18" s="56"/>
      <c r="E18" s="64"/>
      <c r="F18" s="56"/>
      <c r="G18" s="56"/>
      <c r="J18" s="25"/>
    </row>
    <row r="19" spans="1:10" ht="15" customHeight="1">
      <c r="A19" s="166"/>
      <c r="B19" s="169"/>
      <c r="C19" s="58" t="s">
        <v>62</v>
      </c>
      <c r="D19" s="56"/>
      <c r="E19" s="64"/>
      <c r="F19" s="56"/>
      <c r="G19" s="56"/>
      <c r="J19" s="23"/>
    </row>
    <row r="20" spans="1:10">
      <c r="A20" s="166"/>
      <c r="B20" s="169"/>
      <c r="C20" s="58" t="s">
        <v>131</v>
      </c>
      <c r="D20" s="56"/>
      <c r="E20" s="64"/>
      <c r="F20" s="56"/>
      <c r="G20" s="56"/>
    </row>
    <row r="21" spans="1:10">
      <c r="A21" s="166"/>
      <c r="B21" s="169"/>
      <c r="C21" s="58" t="s">
        <v>63</v>
      </c>
      <c r="D21" s="56"/>
      <c r="E21" s="64"/>
      <c r="F21" s="56"/>
      <c r="G21" s="56"/>
    </row>
    <row r="22" spans="1:10">
      <c r="A22" s="166"/>
      <c r="B22" s="169"/>
      <c r="C22" s="65" t="s">
        <v>140</v>
      </c>
      <c r="D22" s="66"/>
      <c r="E22" s="64"/>
      <c r="F22" s="56"/>
      <c r="G22" s="56"/>
    </row>
    <row r="23" spans="1:10">
      <c r="A23" s="166"/>
      <c r="B23" s="169"/>
      <c r="C23" s="58" t="s">
        <v>64</v>
      </c>
      <c r="D23" s="56"/>
      <c r="E23" s="64"/>
      <c r="F23" s="56"/>
      <c r="G23" s="56"/>
    </row>
    <row r="24" spans="1:10">
      <c r="A24" s="166"/>
      <c r="B24" s="169"/>
      <c r="C24" s="58" t="s">
        <v>65</v>
      </c>
      <c r="D24" s="56"/>
      <c r="E24" s="64"/>
      <c r="F24" s="56"/>
      <c r="G24" s="56"/>
    </row>
    <row r="25" spans="1:10">
      <c r="A25" s="166"/>
      <c r="B25" s="169"/>
      <c r="C25" s="58" t="s">
        <v>66</v>
      </c>
      <c r="D25" s="56"/>
      <c r="E25" s="64"/>
      <c r="F25" s="56"/>
      <c r="G25" s="56"/>
    </row>
    <row r="26" spans="1:10">
      <c r="A26" s="166"/>
      <c r="B26" s="169"/>
      <c r="C26" s="58" t="s">
        <v>67</v>
      </c>
      <c r="D26" s="56"/>
      <c r="E26" s="64"/>
      <c r="F26" s="56"/>
      <c r="G26" s="56"/>
    </row>
    <row r="27" spans="1:10">
      <c r="A27" s="166"/>
      <c r="B27" s="169"/>
      <c r="C27" s="58" t="s">
        <v>69</v>
      </c>
      <c r="D27" s="56"/>
      <c r="E27" s="64"/>
      <c r="F27" s="56"/>
      <c r="G27" s="56"/>
    </row>
    <row r="28" spans="1:10">
      <c r="A28" s="166"/>
      <c r="B28" s="169"/>
      <c r="C28" s="58" t="s">
        <v>70</v>
      </c>
      <c r="D28" s="56"/>
      <c r="E28" s="64"/>
      <c r="F28" s="56"/>
      <c r="G28" s="56"/>
    </row>
    <row r="29" spans="1:10">
      <c r="A29" s="166"/>
      <c r="B29" s="169"/>
      <c r="C29" s="58" t="s">
        <v>71</v>
      </c>
      <c r="D29" s="56"/>
      <c r="E29" s="64"/>
      <c r="F29" s="56"/>
      <c r="G29" s="56"/>
    </row>
    <row r="30" spans="1:10">
      <c r="A30" s="166"/>
      <c r="B30" s="169"/>
      <c r="C30" s="58" t="s">
        <v>151</v>
      </c>
      <c r="D30" s="56"/>
      <c r="E30" s="64"/>
      <c r="F30" s="56"/>
      <c r="G30" s="56"/>
    </row>
    <row r="31" spans="1:10">
      <c r="A31" s="166"/>
      <c r="B31" s="169"/>
      <c r="C31" s="58" t="s">
        <v>72</v>
      </c>
      <c r="D31" s="56"/>
      <c r="E31" s="64"/>
      <c r="F31" s="56"/>
      <c r="G31" s="56"/>
    </row>
    <row r="32" spans="1:10">
      <c r="A32" s="166"/>
      <c r="B32" s="169"/>
      <c r="C32" s="58" t="s">
        <v>142</v>
      </c>
      <c r="D32" s="56"/>
      <c r="E32" s="64"/>
      <c r="F32" s="56"/>
      <c r="G32" s="56"/>
    </row>
    <row r="33" spans="1:7">
      <c r="A33" s="167"/>
      <c r="B33" s="170"/>
      <c r="C33" s="60" t="s">
        <v>60</v>
      </c>
      <c r="D33" s="61"/>
      <c r="E33" s="68"/>
      <c r="F33" s="61"/>
      <c r="G33" s="61"/>
    </row>
    <row r="34" spans="1:7" s="72" customFormat="1">
      <c r="A34" s="47"/>
      <c r="B34" s="48"/>
      <c r="C34" s="49"/>
      <c r="D34" s="50"/>
      <c r="E34" s="51"/>
      <c r="F34" s="73"/>
      <c r="G34" s="73"/>
    </row>
    <row r="35" spans="1:7" s="72" customFormat="1">
      <c r="A35" s="47"/>
      <c r="B35" s="48"/>
      <c r="C35" s="49"/>
      <c r="D35" s="50"/>
      <c r="E35" s="51"/>
      <c r="F35" s="73"/>
      <c r="G35" s="73"/>
    </row>
    <row r="36" spans="1:7">
      <c r="A36" s="163"/>
      <c r="B36" s="163"/>
      <c r="C36" s="29" t="s">
        <v>97</v>
      </c>
    </row>
    <row r="37" spans="1:7" ht="30" customHeight="1">
      <c r="A37" s="163"/>
      <c r="B37" s="163"/>
      <c r="C37" s="161" t="s">
        <v>49</v>
      </c>
      <c r="D37" s="162"/>
      <c r="E37" s="42" t="s">
        <v>50</v>
      </c>
      <c r="F37" s="43" t="s">
        <v>51</v>
      </c>
      <c r="G37" s="43" t="s">
        <v>52</v>
      </c>
    </row>
    <row r="38" spans="1:7" ht="30" customHeight="1">
      <c r="A38" s="164"/>
      <c r="B38" s="164"/>
      <c r="C38" s="34"/>
      <c r="D38" s="44" t="s">
        <v>53</v>
      </c>
      <c r="E38" s="45" t="s">
        <v>54</v>
      </c>
      <c r="F38" s="46" t="s">
        <v>55</v>
      </c>
      <c r="G38" s="46" t="s">
        <v>56</v>
      </c>
    </row>
    <row r="39" spans="1:7">
      <c r="A39" s="165" t="s">
        <v>115</v>
      </c>
      <c r="B39" s="168" t="s">
        <v>113</v>
      </c>
      <c r="C39" s="52" t="s">
        <v>73</v>
      </c>
      <c r="D39" s="53"/>
      <c r="E39" s="75"/>
      <c r="F39" s="53"/>
      <c r="G39" s="53"/>
    </row>
    <row r="40" spans="1:7">
      <c r="A40" s="166"/>
      <c r="B40" s="169"/>
      <c r="C40" s="58" t="s">
        <v>74</v>
      </c>
      <c r="D40" s="56"/>
      <c r="E40" s="76"/>
      <c r="F40" s="56"/>
      <c r="G40" s="56"/>
    </row>
    <row r="41" spans="1:7">
      <c r="A41" s="166"/>
      <c r="B41" s="169"/>
      <c r="C41" s="58" t="s">
        <v>75</v>
      </c>
      <c r="D41" s="56"/>
      <c r="E41" s="76"/>
      <c r="F41" s="56"/>
      <c r="G41" s="56"/>
    </row>
    <row r="42" spans="1:7">
      <c r="A42" s="166"/>
      <c r="B42" s="169"/>
      <c r="C42" s="58" t="s">
        <v>76</v>
      </c>
      <c r="D42" s="56"/>
      <c r="E42" s="76"/>
      <c r="F42" s="56"/>
      <c r="G42" s="56"/>
    </row>
    <row r="43" spans="1:7">
      <c r="A43" s="166"/>
      <c r="B43" s="169"/>
      <c r="C43" s="58" t="s">
        <v>134</v>
      </c>
      <c r="D43" s="56"/>
      <c r="E43" s="76"/>
      <c r="F43" s="56"/>
      <c r="G43" s="56"/>
    </row>
    <row r="44" spans="1:7">
      <c r="A44" s="166"/>
      <c r="B44" s="169"/>
      <c r="C44" s="58" t="s">
        <v>139</v>
      </c>
      <c r="D44" s="56"/>
      <c r="E44" s="76"/>
      <c r="F44" s="56"/>
      <c r="G44" s="56"/>
    </row>
    <row r="45" spans="1:7">
      <c r="A45" s="166"/>
      <c r="B45" s="169"/>
      <c r="C45" s="58" t="s">
        <v>78</v>
      </c>
      <c r="D45" s="56"/>
      <c r="E45" s="76"/>
      <c r="F45" s="56"/>
      <c r="G45" s="56"/>
    </row>
    <row r="46" spans="1:7">
      <c r="A46" s="166"/>
      <c r="B46" s="169"/>
      <c r="C46" s="58" t="s">
        <v>79</v>
      </c>
      <c r="D46" s="56"/>
      <c r="E46" s="76"/>
      <c r="F46" s="56"/>
      <c r="G46" s="56"/>
    </row>
    <row r="47" spans="1:7">
      <c r="A47" s="166"/>
      <c r="B47" s="169"/>
      <c r="C47" s="58" t="s">
        <v>80</v>
      </c>
      <c r="D47" s="56"/>
      <c r="E47" s="76"/>
      <c r="F47" s="56"/>
      <c r="G47" s="56"/>
    </row>
    <row r="48" spans="1:7">
      <c r="A48" s="166"/>
      <c r="B48" s="169"/>
      <c r="C48" s="58" t="s">
        <v>135</v>
      </c>
      <c r="D48" s="56"/>
      <c r="E48" s="76"/>
      <c r="F48" s="56"/>
      <c r="G48" s="56"/>
    </row>
    <row r="49" spans="1:7">
      <c r="A49" s="166"/>
      <c r="B49" s="169"/>
      <c r="C49" s="58" t="s">
        <v>105</v>
      </c>
      <c r="D49" s="56"/>
      <c r="E49" s="76"/>
      <c r="F49" s="56"/>
      <c r="G49" s="56"/>
    </row>
    <row r="50" spans="1:7">
      <c r="A50" s="166"/>
      <c r="B50" s="169"/>
      <c r="C50" s="58" t="s">
        <v>81</v>
      </c>
      <c r="D50" s="56"/>
      <c r="E50" s="76"/>
      <c r="F50" s="56"/>
      <c r="G50" s="56"/>
    </row>
    <row r="51" spans="1:7">
      <c r="A51" s="166"/>
      <c r="B51" s="169"/>
      <c r="C51" s="58" t="s">
        <v>60</v>
      </c>
      <c r="D51" s="56"/>
      <c r="E51" s="76"/>
      <c r="F51" s="56"/>
      <c r="G51" s="56"/>
    </row>
    <row r="52" spans="1:7">
      <c r="A52" s="167"/>
      <c r="B52" s="170"/>
      <c r="C52" s="60" t="s">
        <v>60</v>
      </c>
      <c r="D52" s="61"/>
      <c r="E52" s="77"/>
      <c r="F52" s="61"/>
      <c r="G52" s="61"/>
    </row>
    <row r="53" spans="1:7">
      <c r="A53" s="166" t="s">
        <v>115</v>
      </c>
      <c r="B53" s="168" t="s">
        <v>157</v>
      </c>
      <c r="C53" s="52" t="s">
        <v>82</v>
      </c>
      <c r="D53" s="53"/>
      <c r="E53" s="63"/>
      <c r="F53" s="53"/>
      <c r="G53" s="53"/>
    </row>
    <row r="54" spans="1:7">
      <c r="A54" s="166"/>
      <c r="B54" s="169"/>
      <c r="C54" s="58" t="s">
        <v>83</v>
      </c>
      <c r="D54" s="56"/>
      <c r="E54" s="64"/>
      <c r="F54" s="56"/>
      <c r="G54" s="56"/>
    </row>
    <row r="55" spans="1:7">
      <c r="A55" s="166"/>
      <c r="B55" s="169"/>
      <c r="C55" s="58" t="s">
        <v>84</v>
      </c>
      <c r="D55" s="56"/>
      <c r="E55" s="64"/>
      <c r="F55" s="56"/>
      <c r="G55" s="56"/>
    </row>
    <row r="56" spans="1:7">
      <c r="A56" s="166"/>
      <c r="B56" s="169"/>
      <c r="C56" s="58" t="s">
        <v>85</v>
      </c>
      <c r="D56" s="56"/>
      <c r="E56" s="64"/>
      <c r="F56" s="56"/>
      <c r="G56" s="56"/>
    </row>
    <row r="57" spans="1:7">
      <c r="A57" s="166"/>
      <c r="B57" s="169"/>
      <c r="C57" s="85" t="s">
        <v>141</v>
      </c>
      <c r="D57" s="56"/>
      <c r="E57" s="64"/>
      <c r="F57" s="56"/>
      <c r="G57" s="56"/>
    </row>
    <row r="58" spans="1:7">
      <c r="A58" s="166"/>
      <c r="B58" s="169"/>
      <c r="C58" s="58" t="s">
        <v>132</v>
      </c>
      <c r="D58" s="56"/>
      <c r="E58" s="64"/>
      <c r="F58" s="56"/>
      <c r="G58" s="56"/>
    </row>
    <row r="59" spans="1:7">
      <c r="A59" s="166"/>
      <c r="B59" s="169"/>
      <c r="C59" s="58" t="s">
        <v>86</v>
      </c>
      <c r="D59" s="56"/>
      <c r="E59" s="64"/>
      <c r="F59" s="56"/>
      <c r="G59" s="56"/>
    </row>
    <row r="60" spans="1:7">
      <c r="A60" s="166"/>
      <c r="B60" s="169"/>
      <c r="C60" s="58" t="s">
        <v>87</v>
      </c>
      <c r="D60" s="56"/>
      <c r="E60" s="64"/>
      <c r="F60" s="56"/>
      <c r="G60" s="56"/>
    </row>
    <row r="61" spans="1:7">
      <c r="A61" s="166"/>
      <c r="B61" s="169"/>
      <c r="C61" s="58" t="s">
        <v>60</v>
      </c>
      <c r="D61" s="56"/>
      <c r="E61" s="64"/>
      <c r="F61" s="56"/>
      <c r="G61" s="56"/>
    </row>
    <row r="62" spans="1:7">
      <c r="A62" s="167"/>
      <c r="B62" s="170"/>
      <c r="C62" s="60" t="s">
        <v>60</v>
      </c>
      <c r="D62" s="61"/>
      <c r="E62" s="68"/>
      <c r="F62" s="61"/>
      <c r="G62" s="61"/>
    </row>
    <row r="63" spans="1:7">
      <c r="A63" s="32" t="s">
        <v>24</v>
      </c>
    </row>
    <row r="64" spans="1:7">
      <c r="A64" s="33" t="s">
        <v>25</v>
      </c>
    </row>
    <row r="65" spans="1:1">
      <c r="A65" s="26" t="s">
        <v>26</v>
      </c>
    </row>
  </sheetData>
  <sheetProtection password="EBA5" sheet="1" objects="1" scenarios="1"/>
  <mergeCells count="12">
    <mergeCell ref="C37:D37"/>
    <mergeCell ref="C2:D2"/>
    <mergeCell ref="A4:A16"/>
    <mergeCell ref="B4:B16"/>
    <mergeCell ref="A17:A33"/>
    <mergeCell ref="B17:B33"/>
    <mergeCell ref="A39:A52"/>
    <mergeCell ref="B39:B52"/>
    <mergeCell ref="A53:A62"/>
    <mergeCell ref="B53:B62"/>
    <mergeCell ref="A1:B3"/>
    <mergeCell ref="A36:B38"/>
  </mergeCells>
  <hyperlinks>
    <hyperlink ref="A65" r:id="rId1" xr:uid="{00000000-0004-0000-0400-000000000000}"/>
  </hyperlinks>
  <pageMargins left="0.70866141732283472" right="0.70866141732283472" top="0.35433070866141736" bottom="0.35433070866141736" header="0.31496062992125984" footer="0.31496062992125984"/>
  <pageSetup paperSize="5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FF"/>
  </sheetPr>
  <dimension ref="A1:AC81"/>
  <sheetViews>
    <sheetView zoomScaleNormal="100" workbookViewId="0">
      <selection activeCell="P69" sqref="P69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9</v>
      </c>
      <c r="D3" s="193"/>
      <c r="E3" s="194">
        <f>'Notes explicatives'!$C$2</f>
        <v>2022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44562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44592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6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 t="str">
        <f>IF(OR(T3-T8+5&lt;T3,T3-T8+5&gt;T4),"",T3-T8+5)</f>
        <v/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01 | 02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38" t="s">
        <v>0</v>
      </c>
      <c r="B18" s="180">
        <f>$E$1+B17-C17</f>
        <v>0</v>
      </c>
      <c r="C18" s="181"/>
      <c r="D18" s="138" t="s">
        <v>0</v>
      </c>
      <c r="E18" s="180">
        <f>B18+E17-F17</f>
        <v>0</v>
      </c>
      <c r="F18" s="181"/>
      <c r="G18" s="138" t="s">
        <v>0</v>
      </c>
      <c r="H18" s="180">
        <f>E18+H17-I17</f>
        <v>0</v>
      </c>
      <c r="I18" s="181"/>
      <c r="J18" s="138" t="s">
        <v>0</v>
      </c>
      <c r="K18" s="180">
        <f>H18+K17-L17</f>
        <v>0</v>
      </c>
      <c r="L18" s="181"/>
      <c r="M18" s="138" t="s">
        <v>0</v>
      </c>
      <c r="N18" s="180">
        <f>K18+N17-O17</f>
        <v>0</v>
      </c>
      <c r="O18" s="181"/>
      <c r="P18" s="138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44564</v>
      </c>
      <c r="B19" s="37" t="s">
        <v>108</v>
      </c>
      <c r="C19" s="38" t="s">
        <v>109</v>
      </c>
      <c r="D19" s="39">
        <f>IF(OR(T3-T8+9&lt;T3,T3-T8+9&gt;T4),"",T3-T8+9)</f>
        <v>44565</v>
      </c>
      <c r="E19" s="37" t="s">
        <v>108</v>
      </c>
      <c r="F19" s="38" t="s">
        <v>109</v>
      </c>
      <c r="G19" s="39">
        <f>IF(OR(T3-T8+10&lt;T3,T3-T8+10&gt;T4),"",T3-T8+10)</f>
        <v>44566</v>
      </c>
      <c r="H19" s="37" t="s">
        <v>108</v>
      </c>
      <c r="I19" s="38" t="s">
        <v>109</v>
      </c>
      <c r="J19" s="39">
        <f>IF(OR(T3-T8+11&lt;T3,T3-T8+11&gt;T4),"",T3-T8+11)</f>
        <v>44567</v>
      </c>
      <c r="K19" s="37" t="s">
        <v>108</v>
      </c>
      <c r="L19" s="38" t="s">
        <v>109</v>
      </c>
      <c r="M19" s="39">
        <f>IF(OR(T3-T8+12&lt;T3,T3-T8+12&gt;T4),"",T3-T8+12)</f>
        <v>44568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08 | 09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33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38" t="s">
        <v>0</v>
      </c>
      <c r="B28" s="180">
        <f>Q18+B27-C27</f>
        <v>0</v>
      </c>
      <c r="C28" s="181"/>
      <c r="D28" s="138" t="s">
        <v>0</v>
      </c>
      <c r="E28" s="180">
        <f>B28+E27-F27</f>
        <v>0</v>
      </c>
      <c r="F28" s="181"/>
      <c r="G28" s="138" t="s">
        <v>0</v>
      </c>
      <c r="H28" s="180">
        <f>E28+H27-I27</f>
        <v>0</v>
      </c>
      <c r="I28" s="181"/>
      <c r="J28" s="138" t="s">
        <v>0</v>
      </c>
      <c r="K28" s="180">
        <f>H28+K27-L27</f>
        <v>0</v>
      </c>
      <c r="L28" s="181"/>
      <c r="M28" s="138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44571</v>
      </c>
      <c r="B29" s="37" t="s">
        <v>108</v>
      </c>
      <c r="C29" s="38" t="s">
        <v>109</v>
      </c>
      <c r="D29" s="39">
        <f>IF(OR(T3-T8+16&lt;T3,T3-T8+16&gt;T4),"",T3-T8+16)</f>
        <v>44572</v>
      </c>
      <c r="E29" s="37" t="s">
        <v>108</v>
      </c>
      <c r="F29" s="38" t="s">
        <v>109</v>
      </c>
      <c r="G29" s="39">
        <f>IF(OR(T3-T8+17&lt;T3,T3-T8+17&gt;T4),"",T3-T8+17)</f>
        <v>44573</v>
      </c>
      <c r="H29" s="37" t="s">
        <v>108</v>
      </c>
      <c r="I29" s="38" t="s">
        <v>109</v>
      </c>
      <c r="J29" s="39">
        <f>IF(OR(T3-T8+18&lt;T3,T3-T8+18&gt;T4),"",T3-T8+18)</f>
        <v>44574</v>
      </c>
      <c r="K29" s="37" t="s">
        <v>108</v>
      </c>
      <c r="L29" s="38" t="s">
        <v>109</v>
      </c>
      <c r="M29" s="39">
        <f>IF(OR(T3-T8+19&lt;T3,T3-T8+19&gt;T4),"",T3-T8+19)</f>
        <v>44575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15 | 16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33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38" t="s">
        <v>0</v>
      </c>
      <c r="B38" s="180">
        <f>Q28+B37-C37</f>
        <v>0</v>
      </c>
      <c r="C38" s="181"/>
      <c r="D38" s="138" t="s">
        <v>0</v>
      </c>
      <c r="E38" s="180">
        <f>B38+E37-F37</f>
        <v>0</v>
      </c>
      <c r="F38" s="181"/>
      <c r="G38" s="138" t="s">
        <v>0</v>
      </c>
      <c r="H38" s="180">
        <f>E38+H37-I37</f>
        <v>0</v>
      </c>
      <c r="I38" s="181"/>
      <c r="J38" s="138" t="s">
        <v>0</v>
      </c>
      <c r="K38" s="180">
        <f>H38+K37-L37</f>
        <v>0</v>
      </c>
      <c r="L38" s="181"/>
      <c r="M38" s="138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Janvier</v>
      </c>
      <c r="D43" s="193"/>
      <c r="E43" s="194">
        <f>'Notes explicatives'!$C$2</f>
        <v>2022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44562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44592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44578</v>
      </c>
      <c r="B49" s="37" t="s">
        <v>108</v>
      </c>
      <c r="C49" s="38" t="s">
        <v>109</v>
      </c>
      <c r="D49" s="36">
        <f>IF(OR(T3-T8+23&lt;T3,T3-T8+23&gt;T4),"",T3-T8+23)</f>
        <v>44579</v>
      </c>
      <c r="E49" s="37" t="s">
        <v>108</v>
      </c>
      <c r="F49" s="38" t="s">
        <v>109</v>
      </c>
      <c r="G49" s="36">
        <f>IF(OR(T3-T8+24&lt;T3,T3-T8+24&gt;T4),"",T3-T8+24)</f>
        <v>44580</v>
      </c>
      <c r="H49" s="37" t="s">
        <v>108</v>
      </c>
      <c r="I49" s="38" t="s">
        <v>109</v>
      </c>
      <c r="J49" s="36">
        <f>IF(OR(T3-T8+25&lt;T3,T3-T8+25&gt;T4),"",T3-T8+25)</f>
        <v>44581</v>
      </c>
      <c r="K49" s="37" t="s">
        <v>108</v>
      </c>
      <c r="L49" s="38" t="s">
        <v>109</v>
      </c>
      <c r="M49" s="36">
        <f>IF(OR(T3-T8+26&lt;T3,T3-T8+26&gt;T4),"",T3-T8+26)</f>
        <v>44582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22 | 23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33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38" t="s">
        <v>0</v>
      </c>
      <c r="B58" s="180">
        <f>Q38+B57-C57</f>
        <v>0</v>
      </c>
      <c r="C58" s="181"/>
      <c r="D58" s="138" t="s">
        <v>0</v>
      </c>
      <c r="E58" s="180">
        <f>B58+E57-F57</f>
        <v>0</v>
      </c>
      <c r="F58" s="181"/>
      <c r="G58" s="138" t="s">
        <v>0</v>
      </c>
      <c r="H58" s="180">
        <f>E58+H57-I57</f>
        <v>0</v>
      </c>
      <c r="I58" s="181"/>
      <c r="J58" s="138" t="s">
        <v>0</v>
      </c>
      <c r="K58" s="180">
        <f>H58+K57-L57</f>
        <v>0</v>
      </c>
      <c r="L58" s="181"/>
      <c r="M58" s="138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44585</v>
      </c>
      <c r="B59" s="37" t="s">
        <v>108</v>
      </c>
      <c r="C59" s="38" t="s">
        <v>109</v>
      </c>
      <c r="D59" s="36">
        <f>IF(OR(T3-T8+30&lt;T3,T3-T8+30&gt;T4),"",T3-T8+30)</f>
        <v>44586</v>
      </c>
      <c r="E59" s="37" t="s">
        <v>108</v>
      </c>
      <c r="F59" s="38" t="s">
        <v>109</v>
      </c>
      <c r="G59" s="36">
        <f>IF(OR(T3-T8+31&lt;T3,T3-T8+31&gt;T4),"",T3-T8+31)</f>
        <v>44587</v>
      </c>
      <c r="H59" s="37" t="s">
        <v>108</v>
      </c>
      <c r="I59" s="38" t="s">
        <v>109</v>
      </c>
      <c r="J59" s="36">
        <f>IF(OR(T3-T8+32&lt;T3,T3-T8+32&gt;T4),"",T3-T8+32)</f>
        <v>44588</v>
      </c>
      <c r="K59" s="37" t="s">
        <v>108</v>
      </c>
      <c r="L59" s="38" t="s">
        <v>109</v>
      </c>
      <c r="M59" s="36">
        <f>IF(OR(T3-T8+33&lt;T3,T3-T8+33&gt;T4),"",T3-T8+33)</f>
        <v>44589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>29 | 30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33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38" t="s">
        <v>0</v>
      </c>
      <c r="B68" s="180">
        <f>Q58+B67-C67</f>
        <v>0</v>
      </c>
      <c r="C68" s="181"/>
      <c r="D68" s="138" t="s">
        <v>0</v>
      </c>
      <c r="E68" s="180">
        <f>B68+E67-F67</f>
        <v>0</v>
      </c>
      <c r="F68" s="181"/>
      <c r="G68" s="138" t="s">
        <v>0</v>
      </c>
      <c r="H68" s="180">
        <f>E68+H67-I67</f>
        <v>0</v>
      </c>
      <c r="I68" s="181"/>
      <c r="J68" s="138" t="s">
        <v>0</v>
      </c>
      <c r="K68" s="180">
        <f>H68+K67-L67</f>
        <v>0</v>
      </c>
      <c r="L68" s="181"/>
      <c r="M68" s="138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>
        <f>IF(OR(T3-T8+36&lt;T3,T3-T8+36&gt;T4),"",T3-T8+36)</f>
        <v>44592</v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33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38" t="s">
        <v>0</v>
      </c>
      <c r="B78" s="180">
        <f>Q68+B77-C77</f>
        <v>0</v>
      </c>
      <c r="C78" s="181"/>
      <c r="D78" s="138" t="s">
        <v>0</v>
      </c>
      <c r="E78" s="180">
        <f>B78+E77-F77</f>
        <v>0</v>
      </c>
      <c r="F78" s="181"/>
      <c r="G78" s="138" t="s">
        <v>0</v>
      </c>
      <c r="H78" s="180">
        <f>E78+H77-I77</f>
        <v>0</v>
      </c>
      <c r="I78" s="181"/>
      <c r="J78" s="138" t="s">
        <v>0</v>
      </c>
      <c r="K78" s="180">
        <f>H78+K77-L77</f>
        <v>0</v>
      </c>
      <c r="L78" s="181"/>
      <c r="M78" s="138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algorithmName="SHA-512" hashValue="gPIUtE6aph9GHwmUi5Nc6paOFyi4MrH1qIbOpQytHUM8gMIpLiTZsquf5IICgwy3hyfMhGJNhSaRQPm/p8QdXA==" saltValue="bw3SYyaw3pTSY8eHDoYMOw==" spinCount="100000" sheet="1" objects="1" scenarios="1"/>
  <mergeCells count="66">
    <mergeCell ref="J1:R1"/>
    <mergeCell ref="J2:R2"/>
    <mergeCell ref="P8:R8"/>
    <mergeCell ref="G5:H5"/>
    <mergeCell ref="A8:C8"/>
    <mergeCell ref="D8:F8"/>
    <mergeCell ref="G8:I8"/>
    <mergeCell ref="J8:L8"/>
    <mergeCell ref="M8:O8"/>
    <mergeCell ref="C3:D3"/>
    <mergeCell ref="E3:F3"/>
    <mergeCell ref="B1:D1"/>
    <mergeCell ref="E1:F1"/>
    <mergeCell ref="G1:I1"/>
    <mergeCell ref="Q18:R18"/>
    <mergeCell ref="B18:C18"/>
    <mergeCell ref="E18:F18"/>
    <mergeCell ref="H18:I18"/>
    <mergeCell ref="K18:L18"/>
    <mergeCell ref="N18:O18"/>
    <mergeCell ref="Q28:R28"/>
    <mergeCell ref="B28:C28"/>
    <mergeCell ref="E28:F28"/>
    <mergeCell ref="H28:I28"/>
    <mergeCell ref="K28:L28"/>
    <mergeCell ref="N28:O28"/>
    <mergeCell ref="J42:R42"/>
    <mergeCell ref="B38:C38"/>
    <mergeCell ref="E38:F38"/>
    <mergeCell ref="H38:I38"/>
    <mergeCell ref="K38:L38"/>
    <mergeCell ref="N38:O38"/>
    <mergeCell ref="Q38:R38"/>
    <mergeCell ref="J40:N40"/>
    <mergeCell ref="B41:D41"/>
    <mergeCell ref="G41:I41"/>
    <mergeCell ref="J41:R41"/>
    <mergeCell ref="M48:O48"/>
    <mergeCell ref="P48:R48"/>
    <mergeCell ref="C43:D43"/>
    <mergeCell ref="E43:F43"/>
    <mergeCell ref="A48:C48"/>
    <mergeCell ref="D48:F48"/>
    <mergeCell ref="G48:I48"/>
    <mergeCell ref="J48:L48"/>
    <mergeCell ref="Q58:R58"/>
    <mergeCell ref="B58:C58"/>
    <mergeCell ref="E58:F58"/>
    <mergeCell ref="H58:I58"/>
    <mergeCell ref="K58:L58"/>
    <mergeCell ref="N58:O58"/>
    <mergeCell ref="Q68:R68"/>
    <mergeCell ref="B68:C68"/>
    <mergeCell ref="E68:F68"/>
    <mergeCell ref="H68:I68"/>
    <mergeCell ref="K68:L68"/>
    <mergeCell ref="N68:O68"/>
    <mergeCell ref="Q78:R78"/>
    <mergeCell ref="J80:N80"/>
    <mergeCell ref="Q80:R80"/>
    <mergeCell ref="Q81:R81"/>
    <mergeCell ref="B78:C78"/>
    <mergeCell ref="E78:F78"/>
    <mergeCell ref="H78:I78"/>
    <mergeCell ref="K78:L78"/>
    <mergeCell ref="N78:O78"/>
  </mergeCells>
  <dataValidations disablePrompts="1" count="2">
    <dataValidation type="list" showInputMessage="1" showErrorMessage="1" sqref="C3:D3" xr:uid="{00000000-0002-0000-0500-000000000000}">
      <formula1>Moistexte</formula1>
    </dataValidation>
    <dataValidation showInputMessage="1" showErrorMessage="1" sqref="C43:D43" xr:uid="{00000000-0002-0000-0500-000001000000}"/>
  </dataValidations>
  <hyperlinks>
    <hyperlink ref="J40" r:id="rId1" xr:uid="{00000000-0004-0000-0500-000000000000}"/>
    <hyperlink ref="J80" r:id="rId2" xr:uid="{00000000-0004-0000-05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FF"/>
  </sheetPr>
  <dimension ref="A1:AC81"/>
  <sheetViews>
    <sheetView zoomScaleNormal="100" workbookViewId="0">
      <selection activeCell="N74" sqref="N74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10</v>
      </c>
      <c r="D3" s="193"/>
      <c r="E3" s="194">
        <f>'Notes explicatives'!$C$2</f>
        <v>2022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44593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44620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2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>
        <f>IF(OR(T3-T8+2&lt;T3,T3-T8+2&gt;T4),"",T3-T8+2)</f>
        <v>44593</v>
      </c>
      <c r="E9" s="37" t="s">
        <v>108</v>
      </c>
      <c r="F9" s="38" t="s">
        <v>109</v>
      </c>
      <c r="G9" s="36">
        <f>IF(OR(T3-T8+3&lt;T3,T3-T8+3&gt;T4),"",T3-T8+3)</f>
        <v>44594</v>
      </c>
      <c r="H9" s="37" t="s">
        <v>108</v>
      </c>
      <c r="I9" s="38" t="s">
        <v>109</v>
      </c>
      <c r="J9" s="36">
        <f>IF(OR(T3-T8+4&lt;T3,T3-T8+4&gt;T4),"",T3-T8+4)</f>
        <v>44595</v>
      </c>
      <c r="K9" s="37" t="s">
        <v>108</v>
      </c>
      <c r="L9" s="38" t="s">
        <v>109</v>
      </c>
      <c r="M9" s="36">
        <f>IF(OR(T3-T8+5&lt;T3,T3-T8+5&gt;T4),"",T3-T8+5)</f>
        <v>44596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05 | 06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44599</v>
      </c>
      <c r="B19" s="37" t="s">
        <v>108</v>
      </c>
      <c r="C19" s="38" t="s">
        <v>109</v>
      </c>
      <c r="D19" s="39">
        <f>IF(OR(T3-T8+9&lt;T3,T3-T8+9&gt;T4),"",T3-T8+9)</f>
        <v>44600</v>
      </c>
      <c r="E19" s="37" t="s">
        <v>108</v>
      </c>
      <c r="F19" s="38" t="s">
        <v>109</v>
      </c>
      <c r="G19" s="39">
        <f>IF(OR(T3-T8+10&lt;T3,T3-T8+10&gt;T4),"",T3-T8+10)</f>
        <v>44601</v>
      </c>
      <c r="H19" s="37" t="s">
        <v>108</v>
      </c>
      <c r="I19" s="38" t="s">
        <v>109</v>
      </c>
      <c r="J19" s="39">
        <f>IF(OR(T3-T8+11&lt;T3,T3-T8+11&gt;T4),"",T3-T8+11)</f>
        <v>44602</v>
      </c>
      <c r="K19" s="37" t="s">
        <v>108</v>
      </c>
      <c r="L19" s="38" t="s">
        <v>109</v>
      </c>
      <c r="M19" s="39">
        <f>IF(OR(T3-T8+12&lt;T3,T3-T8+12&gt;T4),"",T3-T8+12)</f>
        <v>44603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12 | 13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44606</v>
      </c>
      <c r="B29" s="37" t="s">
        <v>108</v>
      </c>
      <c r="C29" s="38" t="s">
        <v>109</v>
      </c>
      <c r="D29" s="39">
        <f>IF(OR(T3-T8+16&lt;T3,T3-T8+16&gt;T4),"",T3-T8+16)</f>
        <v>44607</v>
      </c>
      <c r="E29" s="37" t="s">
        <v>108</v>
      </c>
      <c r="F29" s="38" t="s">
        <v>109</v>
      </c>
      <c r="G29" s="39">
        <f>IF(OR(T3-T8+17&lt;T3,T3-T8+17&gt;T4),"",T3-T8+17)</f>
        <v>44608</v>
      </c>
      <c r="H29" s="37" t="s">
        <v>108</v>
      </c>
      <c r="I29" s="38" t="s">
        <v>109</v>
      </c>
      <c r="J29" s="39">
        <f>IF(OR(T3-T8+18&lt;T3,T3-T8+18&gt;T4),"",T3-T8+18)</f>
        <v>44609</v>
      </c>
      <c r="K29" s="37" t="s">
        <v>108</v>
      </c>
      <c r="L29" s="38" t="s">
        <v>109</v>
      </c>
      <c r="M29" s="39">
        <f>IF(OR(T3-T8+19&lt;T3,T3-T8+19&gt;T4),"",T3-T8+19)</f>
        <v>44610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19 | 20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Février</v>
      </c>
      <c r="D43" s="193"/>
      <c r="E43" s="194">
        <f>'Notes explicatives'!$C$2</f>
        <v>2022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44593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44620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44613</v>
      </c>
      <c r="B49" s="37" t="s">
        <v>108</v>
      </c>
      <c r="C49" s="38" t="s">
        <v>109</v>
      </c>
      <c r="D49" s="36">
        <f>IF(OR(T3-T8+23&lt;T3,T3-T8+23&gt;T4),"",T3-T8+23)</f>
        <v>44614</v>
      </c>
      <c r="E49" s="37" t="s">
        <v>108</v>
      </c>
      <c r="F49" s="38" t="s">
        <v>109</v>
      </c>
      <c r="G49" s="36">
        <f>IF(OR(T3-T8+24&lt;T3,T3-T8+24&gt;T4),"",T3-T8+24)</f>
        <v>44615</v>
      </c>
      <c r="H49" s="37" t="s">
        <v>108</v>
      </c>
      <c r="I49" s="38" t="s">
        <v>109</v>
      </c>
      <c r="J49" s="36">
        <f>IF(OR(T3-T8+25&lt;T3,T3-T8+25&gt;T4),"",T3-T8+25)</f>
        <v>44616</v>
      </c>
      <c r="K49" s="37" t="s">
        <v>108</v>
      </c>
      <c r="L49" s="38" t="s">
        <v>109</v>
      </c>
      <c r="M49" s="36">
        <f>IF(OR(T3-T8+26&lt;T3,T3-T8+26&gt;T4),"",T3-T8+26)</f>
        <v>44617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26 | 27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44620</v>
      </c>
      <c r="B59" s="37" t="s">
        <v>108</v>
      </c>
      <c r="C59" s="38" t="s">
        <v>109</v>
      </c>
      <c r="D59" s="36" t="str">
        <f>IF(OR(T3-T8+30&lt;T3,T3-T8+30&gt;T4),"",T3-T8+30)</f>
        <v/>
      </c>
      <c r="E59" s="37" t="s">
        <v>108</v>
      </c>
      <c r="F59" s="38" t="s">
        <v>109</v>
      </c>
      <c r="G59" s="36" t="str">
        <f>IF(OR(T3-T8+31&lt;T3,T3-T8+31&gt;T4),"",T3-T8+31)</f>
        <v/>
      </c>
      <c r="H59" s="37" t="s">
        <v>108</v>
      </c>
      <c r="I59" s="38" t="s">
        <v>109</v>
      </c>
      <c r="J59" s="36" t="str">
        <f>IF(OR(T3-T8+32&lt;T3,T3-T8+32&gt;T4),"",T3-T8+32)</f>
        <v/>
      </c>
      <c r="K59" s="37" t="s">
        <v>108</v>
      </c>
      <c r="L59" s="38" t="s">
        <v>109</v>
      </c>
      <c r="M59" s="36" t="str">
        <f>IF(OR(T3-T8+33&lt;T3,T3-T8+33&gt;T4),"",T3-T8+33)</f>
        <v/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algorithmName="SHA-512" hashValue="Z5haNhLacReaOpIYGd1nUeIGKWCjT7fC49sqXS05gS4UOhi1I4I2R5AtNfJb0OBhnUTYfbgcn8eurDodceTD5A==" saltValue="ielRk/BLrAbRpiGj/3kSKQ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 xr:uid="{00000000-0002-0000-0600-000000000000}"/>
    <dataValidation type="list" showInputMessage="1" showErrorMessage="1" sqref="C3:D3" xr:uid="{00000000-0002-0000-0600-000001000000}">
      <formula1>Moistexte</formula1>
    </dataValidation>
  </dataValidations>
  <hyperlinks>
    <hyperlink ref="J40" r:id="rId1" xr:uid="{00000000-0004-0000-0600-000000000000}"/>
    <hyperlink ref="J80" r:id="rId2" xr:uid="{00000000-0004-0000-06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FF"/>
  </sheetPr>
  <dimension ref="A1:AC81"/>
  <sheetViews>
    <sheetView zoomScaleNormal="100" workbookViewId="0">
      <selection activeCell="Q63" sqref="Q63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11</v>
      </c>
      <c r="D3" s="193"/>
      <c r="E3" s="194">
        <f>'Notes explicatives'!$C$2</f>
        <v>2022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44621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44651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2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>
        <f>IF(OR(T3-T8+2&lt;T3,T3-T8+2&gt;T4),"",T3-T8+2)</f>
        <v>44621</v>
      </c>
      <c r="E9" s="37" t="s">
        <v>108</v>
      </c>
      <c r="F9" s="38" t="s">
        <v>109</v>
      </c>
      <c r="G9" s="36">
        <f>IF(OR(T3-T8+3&lt;T3,T3-T8+3&gt;T4),"",T3-T8+3)</f>
        <v>44622</v>
      </c>
      <c r="H9" s="37" t="s">
        <v>108</v>
      </c>
      <c r="I9" s="38" t="s">
        <v>109</v>
      </c>
      <c r="J9" s="36">
        <f>IF(OR(T3-T8+4&lt;T3,T3-T8+4&gt;T4),"",T3-T8+4)</f>
        <v>44623</v>
      </c>
      <c r="K9" s="37" t="s">
        <v>108</v>
      </c>
      <c r="L9" s="38" t="s">
        <v>109</v>
      </c>
      <c r="M9" s="36">
        <f>IF(OR(T3-T8+5&lt;T3,T3-T8+5&gt;T4),"",T3-T8+5)</f>
        <v>44624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05 | 06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44627</v>
      </c>
      <c r="B19" s="37" t="s">
        <v>108</v>
      </c>
      <c r="C19" s="38" t="s">
        <v>109</v>
      </c>
      <c r="D19" s="39">
        <f>IF(OR(T3-T8+9&lt;T3,T3-T8+9&gt;T4),"",T3-T8+9)</f>
        <v>44628</v>
      </c>
      <c r="E19" s="37" t="s">
        <v>108</v>
      </c>
      <c r="F19" s="38" t="s">
        <v>109</v>
      </c>
      <c r="G19" s="39">
        <f>IF(OR(T3-T8+10&lt;T3,T3-T8+10&gt;T4),"",T3-T8+10)</f>
        <v>44629</v>
      </c>
      <c r="H19" s="37" t="s">
        <v>108</v>
      </c>
      <c r="I19" s="38" t="s">
        <v>109</v>
      </c>
      <c r="J19" s="39">
        <f>IF(OR(T3-T8+11&lt;T3,T3-T8+11&gt;T4),"",T3-T8+11)</f>
        <v>44630</v>
      </c>
      <c r="K19" s="37" t="s">
        <v>108</v>
      </c>
      <c r="L19" s="38" t="s">
        <v>109</v>
      </c>
      <c r="M19" s="39">
        <f>IF(OR(T3-T8+12&lt;T3,T3-T8+12&gt;T4),"",T3-T8+12)</f>
        <v>44631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12 | 13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44634</v>
      </c>
      <c r="B29" s="37" t="s">
        <v>108</v>
      </c>
      <c r="C29" s="38" t="s">
        <v>109</v>
      </c>
      <c r="D29" s="39">
        <f>IF(OR(T3-T8+16&lt;T3,T3-T8+16&gt;T4),"",T3-T8+16)</f>
        <v>44635</v>
      </c>
      <c r="E29" s="37" t="s">
        <v>108</v>
      </c>
      <c r="F29" s="38" t="s">
        <v>109</v>
      </c>
      <c r="G29" s="39">
        <f>IF(OR(T3-T8+17&lt;T3,T3-T8+17&gt;T4),"",T3-T8+17)</f>
        <v>44636</v>
      </c>
      <c r="H29" s="37" t="s">
        <v>108</v>
      </c>
      <c r="I29" s="38" t="s">
        <v>109</v>
      </c>
      <c r="J29" s="39">
        <f>IF(OR(T3-T8+18&lt;T3,T3-T8+18&gt;T4),"",T3-T8+18)</f>
        <v>44637</v>
      </c>
      <c r="K29" s="37" t="s">
        <v>108</v>
      </c>
      <c r="L29" s="38" t="s">
        <v>109</v>
      </c>
      <c r="M29" s="39">
        <f>IF(OR(T3-T8+19&lt;T3,T3-T8+19&gt;T4),"",T3-T8+19)</f>
        <v>44638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19 | 20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Mars</v>
      </c>
      <c r="D43" s="193"/>
      <c r="E43" s="194">
        <f>'Notes explicatives'!$C$2</f>
        <v>2022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44621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44651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44641</v>
      </c>
      <c r="B49" s="37" t="s">
        <v>108</v>
      </c>
      <c r="C49" s="38" t="s">
        <v>109</v>
      </c>
      <c r="D49" s="36">
        <f>IF(OR(T3-T8+23&lt;T3,T3-T8+23&gt;T4),"",T3-T8+23)</f>
        <v>44642</v>
      </c>
      <c r="E49" s="37" t="s">
        <v>108</v>
      </c>
      <c r="F49" s="38" t="s">
        <v>109</v>
      </c>
      <c r="G49" s="36">
        <f>IF(OR(T3-T8+24&lt;T3,T3-T8+24&gt;T4),"",T3-T8+24)</f>
        <v>44643</v>
      </c>
      <c r="H49" s="37" t="s">
        <v>108</v>
      </c>
      <c r="I49" s="38" t="s">
        <v>109</v>
      </c>
      <c r="J49" s="36">
        <f>IF(OR(T3-T8+25&lt;T3,T3-T8+25&gt;T4),"",T3-T8+25)</f>
        <v>44644</v>
      </c>
      <c r="K49" s="37" t="s">
        <v>108</v>
      </c>
      <c r="L49" s="38" t="s">
        <v>109</v>
      </c>
      <c r="M49" s="36">
        <f>IF(OR(T3-T8+26&lt;T3,T3-T8+26&gt;T4),"",T3-T8+26)</f>
        <v>44645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26 | 27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44648</v>
      </c>
      <c r="B59" s="37" t="s">
        <v>108</v>
      </c>
      <c r="C59" s="38" t="s">
        <v>109</v>
      </c>
      <c r="D59" s="36">
        <f>IF(OR(T3-T8+30&lt;T3,T3-T8+30&gt;T4),"",T3-T8+30)</f>
        <v>44649</v>
      </c>
      <c r="E59" s="37" t="s">
        <v>108</v>
      </c>
      <c r="F59" s="38" t="s">
        <v>109</v>
      </c>
      <c r="G59" s="36">
        <f>IF(OR(T3-T8+31&lt;T3,T3-T8+31&gt;T4),"",T3-T8+31)</f>
        <v>44650</v>
      </c>
      <c r="H59" s="37" t="s">
        <v>108</v>
      </c>
      <c r="I59" s="38" t="s">
        <v>109</v>
      </c>
      <c r="J59" s="36">
        <f>IF(OR(T3-T8+32&lt;T3,T3-T8+32&gt;T4),"",T3-T8+32)</f>
        <v>44651</v>
      </c>
      <c r="K59" s="37" t="s">
        <v>108</v>
      </c>
      <c r="L59" s="38" t="s">
        <v>109</v>
      </c>
      <c r="M59" s="36" t="str">
        <f>IF(OR(T3-T8+33&lt;T3,T3-T8+33&gt;T4),"",T3-T8+33)</f>
        <v/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algorithmName="SHA-512" hashValue="ap3wedSl8SrB4IdBOKZOGJ18tCTYTostrIB0rxAC4H/sWkVhNEgHVuuDvtKWE2EnJGl1hz0NjHHaze3IxPuGig==" saltValue="cZtinNiLC4VdAaC3QLZu5Q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 xr:uid="{00000000-0002-0000-0700-000000000000}">
      <formula1>Moistexte</formula1>
    </dataValidation>
    <dataValidation showInputMessage="1" showErrorMessage="1" sqref="C43:D43" xr:uid="{00000000-0002-0000-0700-000001000000}"/>
  </dataValidations>
  <hyperlinks>
    <hyperlink ref="J40" r:id="rId1" xr:uid="{00000000-0004-0000-0700-000000000000}"/>
    <hyperlink ref="J80" r:id="rId2" xr:uid="{00000000-0004-0000-07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CCFF"/>
  </sheetPr>
  <dimension ref="A1:AC81"/>
  <sheetViews>
    <sheetView zoomScaleNormal="100" workbookViewId="0">
      <selection activeCell="P74" sqref="P74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12</v>
      </c>
      <c r="D3" s="193"/>
      <c r="E3" s="194">
        <f>'Notes explicatives'!$C$2</f>
        <v>2022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44652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44681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5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>
        <f>IF(OR(T3-T8+5&lt;T3,T3-T8+5&gt;T4),"",T3-T8+5)</f>
        <v>44652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02 | 03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44655</v>
      </c>
      <c r="B19" s="37" t="s">
        <v>108</v>
      </c>
      <c r="C19" s="38" t="s">
        <v>109</v>
      </c>
      <c r="D19" s="39">
        <f>IF(OR(T3-T8+9&lt;T3,T3-T8+9&gt;T4),"",T3-T8+9)</f>
        <v>44656</v>
      </c>
      <c r="E19" s="37" t="s">
        <v>108</v>
      </c>
      <c r="F19" s="38" t="s">
        <v>109</v>
      </c>
      <c r="G19" s="39">
        <f>IF(OR(T3-T8+10&lt;T3,T3-T8+10&gt;T4),"",T3-T8+10)</f>
        <v>44657</v>
      </c>
      <c r="H19" s="37" t="s">
        <v>108</v>
      </c>
      <c r="I19" s="38" t="s">
        <v>109</v>
      </c>
      <c r="J19" s="39">
        <f>IF(OR(T3-T8+11&lt;T3,T3-T8+11&gt;T4),"",T3-T8+11)</f>
        <v>44658</v>
      </c>
      <c r="K19" s="37" t="s">
        <v>108</v>
      </c>
      <c r="L19" s="38" t="s">
        <v>109</v>
      </c>
      <c r="M19" s="39">
        <f>IF(OR(T3-T8+12&lt;T3,T3-T8+12&gt;T4),"",T3-T8+12)</f>
        <v>44659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09 | 10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44662</v>
      </c>
      <c r="B29" s="37" t="s">
        <v>108</v>
      </c>
      <c r="C29" s="38" t="s">
        <v>109</v>
      </c>
      <c r="D29" s="39">
        <f>IF(OR(T3-T8+16&lt;T3,T3-T8+16&gt;T4),"",T3-T8+16)</f>
        <v>44663</v>
      </c>
      <c r="E29" s="37" t="s">
        <v>108</v>
      </c>
      <c r="F29" s="38" t="s">
        <v>109</v>
      </c>
      <c r="G29" s="39">
        <f>IF(OR(T3-T8+17&lt;T3,T3-T8+17&gt;T4),"",T3-T8+17)</f>
        <v>44664</v>
      </c>
      <c r="H29" s="37" t="s">
        <v>108</v>
      </c>
      <c r="I29" s="38" t="s">
        <v>109</v>
      </c>
      <c r="J29" s="39">
        <f>IF(OR(T3-T8+18&lt;T3,T3-T8+18&gt;T4),"",T3-T8+18)</f>
        <v>44665</v>
      </c>
      <c r="K29" s="37" t="s">
        <v>108</v>
      </c>
      <c r="L29" s="38" t="s">
        <v>109</v>
      </c>
      <c r="M29" s="39">
        <f>IF(OR(T3-T8+19&lt;T3,T3-T8+19&gt;T4),"",T3-T8+19)</f>
        <v>44666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16 | 17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Avril</v>
      </c>
      <c r="D43" s="193"/>
      <c r="E43" s="194">
        <f>'Notes explicatives'!$C$2</f>
        <v>2022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44652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44681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44669</v>
      </c>
      <c r="B49" s="37" t="s">
        <v>108</v>
      </c>
      <c r="C49" s="38" t="s">
        <v>109</v>
      </c>
      <c r="D49" s="36">
        <f>IF(OR(T3-T8+23&lt;T3,T3-T8+23&gt;T4),"",T3-T8+23)</f>
        <v>44670</v>
      </c>
      <c r="E49" s="37" t="s">
        <v>108</v>
      </c>
      <c r="F49" s="38" t="s">
        <v>109</v>
      </c>
      <c r="G49" s="36">
        <f>IF(OR(T3-T8+24&lt;T3,T3-T8+24&gt;T4),"",T3-T8+24)</f>
        <v>44671</v>
      </c>
      <c r="H49" s="37" t="s">
        <v>108</v>
      </c>
      <c r="I49" s="38" t="s">
        <v>109</v>
      </c>
      <c r="J49" s="36">
        <f>IF(OR(T3-T8+25&lt;T3,T3-T8+25&gt;T4),"",T3-T8+25)</f>
        <v>44672</v>
      </c>
      <c r="K49" s="37" t="s">
        <v>108</v>
      </c>
      <c r="L49" s="38" t="s">
        <v>109</v>
      </c>
      <c r="M49" s="36">
        <f>IF(OR(T3-T8+26&lt;T3,T3-T8+26&gt;T4),"",T3-T8+26)</f>
        <v>44673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23 | 24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44676</v>
      </c>
      <c r="B59" s="37" t="s">
        <v>108</v>
      </c>
      <c r="C59" s="38" t="s">
        <v>109</v>
      </c>
      <c r="D59" s="36">
        <f>IF(OR(T3-T8+30&lt;T3,T3-T8+30&gt;T4),"",T3-T8+30)</f>
        <v>44677</v>
      </c>
      <c r="E59" s="37" t="s">
        <v>108</v>
      </c>
      <c r="F59" s="38" t="s">
        <v>109</v>
      </c>
      <c r="G59" s="36">
        <f>IF(OR(T3-T8+31&lt;T3,T3-T8+31&gt;T4),"",T3-T8+31)</f>
        <v>44678</v>
      </c>
      <c r="H59" s="37" t="s">
        <v>108</v>
      </c>
      <c r="I59" s="38" t="s">
        <v>109</v>
      </c>
      <c r="J59" s="36">
        <f>IF(OR(T3-T8+32&lt;T3,T3-T8+32&gt;T4),"",T3-T8+32)</f>
        <v>44679</v>
      </c>
      <c r="K59" s="37" t="s">
        <v>108</v>
      </c>
      <c r="L59" s="38" t="s">
        <v>109</v>
      </c>
      <c r="M59" s="36">
        <f>IF(OR(T3-T8+33&lt;T3,T3-T8+33&gt;T4),"",T3-T8+33)</f>
        <v>44680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30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algorithmName="SHA-512" hashValue="Rp3pIxx8wp9X1JeeJEu9o9c7E+jjxFrvCTIfXELzvl8p4zXTJ65zZepJn8enTM6qymwRnF8j9khcxVFlEZ2KWw==" saltValue="iHnY0Deckg753uaQ3lumVQ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 xr:uid="{00000000-0002-0000-0800-000000000000}"/>
    <dataValidation type="list" showInputMessage="1" showErrorMessage="1" sqref="C3:D3" xr:uid="{00000000-0002-0000-0800-000001000000}">
      <formula1>Moistexte</formula1>
    </dataValidation>
  </dataValidations>
  <hyperlinks>
    <hyperlink ref="J40" r:id="rId1" xr:uid="{00000000-0004-0000-0800-000000000000}"/>
    <hyperlink ref="J80" r:id="rId2" xr:uid="{00000000-0004-0000-08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18</vt:i4>
      </vt:variant>
    </vt:vector>
  </HeadingPairs>
  <TitlesOfParts>
    <vt:vector size="35" baseType="lpstr">
      <vt:lpstr>listes</vt:lpstr>
      <vt:lpstr>Notes explicatives</vt:lpstr>
      <vt:lpstr>Aide-mémoire standard</vt:lpstr>
      <vt:lpstr>Aide-mémoire famille</vt:lpstr>
      <vt:lpstr>Aide-mémoire retraite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listeannées</vt:lpstr>
      <vt:lpstr>listemois</vt:lpstr>
      <vt:lpstr>listemoisnumérique</vt:lpstr>
      <vt:lpstr>Listemoistexte</vt:lpstr>
      <vt:lpstr>Moisnumérique</vt:lpstr>
      <vt:lpstr>Moistexte</vt:lpstr>
      <vt:lpstr>Août!Zone_d_impression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2020-10-09T13:26:56Z</cp:lastPrinted>
  <dcterms:created xsi:type="dcterms:W3CDTF">2020-04-21T18:47:25Z</dcterms:created>
  <dcterms:modified xsi:type="dcterms:W3CDTF">2021-08-27T18:48:30Z</dcterms:modified>
</cp:coreProperties>
</file>