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eflanaudiereca.sharepoint.com/sites/Clientele/Documents partages/Consultation budgétaire/Grilles/Dynamiques/"/>
    </mc:Choice>
  </mc:AlternateContent>
  <xr:revisionPtr revIDLastSave="45" documentId="13_ncr:1_{B8B51CE5-1100-46E0-AF79-01BD0DD646FC}" xr6:coauthVersionLast="47" xr6:coauthVersionMax="47" xr10:uidLastSave="{20724183-DF1F-430F-A61E-95B3B061F91F}"/>
  <bookViews>
    <workbookView xWindow="-19310" yWindow="-110" windowWidth="19420" windowHeight="10300" tabRatio="908" firstSheet="1" activeTab="1" xr2:uid="{00000000-000D-0000-FFFF-FFFF00000000}"/>
  </bookViews>
  <sheets>
    <sheet name="listes" sheetId="23" state="hidden" r:id="rId1"/>
    <sheet name="Notes explicatives" sheetId="46" r:id="rId2"/>
    <sheet name="Aide-mémoire standard" sheetId="47" r:id="rId3"/>
    <sheet name="Aide-mémoire famille" sheetId="48" r:id="rId4"/>
    <sheet name="Aide-mémoire retraite" sheetId="49" r:id="rId5"/>
    <sheet name="Janvier" sheetId="52" r:id="rId6"/>
    <sheet name="Février" sheetId="66" r:id="rId7"/>
    <sheet name="Mars" sheetId="67" r:id="rId8"/>
    <sheet name="Avril" sheetId="68" r:id="rId9"/>
    <sheet name="Mai" sheetId="69" r:id="rId10"/>
    <sheet name="Juin" sheetId="70" r:id="rId11"/>
    <sheet name="Juillet" sheetId="71" r:id="rId12"/>
    <sheet name="Août" sheetId="72" r:id="rId13"/>
    <sheet name="Septembre" sheetId="73" r:id="rId14"/>
    <sheet name="Octobre" sheetId="74" r:id="rId15"/>
    <sheet name="Novembre" sheetId="75" r:id="rId16"/>
    <sheet name="Décembre" sheetId="76" r:id="rId17"/>
  </sheets>
  <definedNames>
    <definedName name="listeannées">listes!$C$4:$C$15</definedName>
    <definedName name="listemois">listes!$B$4:$B$15</definedName>
    <definedName name="listemoisnumérique">listes!$B$4:$B$15</definedName>
    <definedName name="Listemoistexte">listes!$A$4:$A$15</definedName>
    <definedName name="Moisnumérique">listes!$B$3:$B$15</definedName>
    <definedName name="Moistexte">listes!$A$3:$A$15</definedName>
    <definedName name="_xlnm.Print_Area" localSheetId="12">Août!$A$1:$R$80</definedName>
    <definedName name="_xlnm.Print_Area" localSheetId="8">Avril!$A$1:$R$80</definedName>
    <definedName name="_xlnm.Print_Area" localSheetId="16">Décembre!$A$1:$R$80</definedName>
    <definedName name="_xlnm.Print_Area" localSheetId="6">Février!$A$1:$R$80</definedName>
    <definedName name="_xlnm.Print_Area" localSheetId="5">Janvier!$A$1:$R$80</definedName>
    <definedName name="_xlnm.Print_Area" localSheetId="11">Juillet!$A$1:$R$80</definedName>
    <definedName name="_xlnm.Print_Area" localSheetId="10">Juin!$A$1:$R$80</definedName>
    <definedName name="_xlnm.Print_Area" localSheetId="9">Mai!$A$1:$R$80</definedName>
    <definedName name="_xlnm.Print_Area" localSheetId="7">Mars!$A$1:$R$80</definedName>
    <definedName name="_xlnm.Print_Area" localSheetId="15">Novembre!$A$1:$R$80</definedName>
    <definedName name="_xlnm.Print_Area" localSheetId="14">Octobre!$A$1:$R$80</definedName>
    <definedName name="_xlnm.Print_Area" localSheetId="13">Septembre!$A$1:$R$80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7" i="76" l="1"/>
  <c r="Q77" i="76"/>
  <c r="O77" i="76"/>
  <c r="N77" i="76"/>
  <c r="L77" i="76"/>
  <c r="K77" i="76"/>
  <c r="I77" i="76"/>
  <c r="H77" i="76"/>
  <c r="F77" i="76"/>
  <c r="E77" i="76"/>
  <c r="C77" i="76"/>
  <c r="B77" i="76"/>
  <c r="R67" i="76"/>
  <c r="Q67" i="76"/>
  <c r="O67" i="76"/>
  <c r="N67" i="76"/>
  <c r="L67" i="76"/>
  <c r="K67" i="76"/>
  <c r="I67" i="76"/>
  <c r="H67" i="76"/>
  <c r="F67" i="76"/>
  <c r="E67" i="76"/>
  <c r="C67" i="76"/>
  <c r="B67" i="76"/>
  <c r="R57" i="76"/>
  <c r="Q57" i="76"/>
  <c r="O57" i="76"/>
  <c r="N57" i="76"/>
  <c r="L57" i="76"/>
  <c r="K57" i="76"/>
  <c r="I57" i="76"/>
  <c r="H57" i="76"/>
  <c r="F57" i="76"/>
  <c r="E57" i="76"/>
  <c r="C57" i="76"/>
  <c r="B57" i="76"/>
  <c r="E43" i="76"/>
  <c r="C43" i="76"/>
  <c r="R37" i="76"/>
  <c r="Q37" i="76"/>
  <c r="O37" i="76"/>
  <c r="N37" i="76"/>
  <c r="L37" i="76"/>
  <c r="K37" i="76"/>
  <c r="I37" i="76"/>
  <c r="H37" i="76"/>
  <c r="F37" i="76"/>
  <c r="E37" i="76"/>
  <c r="C37" i="76"/>
  <c r="B37" i="76"/>
  <c r="R27" i="76"/>
  <c r="Q27" i="76"/>
  <c r="O27" i="76"/>
  <c r="N27" i="76"/>
  <c r="L27" i="76"/>
  <c r="K27" i="76"/>
  <c r="I27" i="76"/>
  <c r="H27" i="76"/>
  <c r="F27" i="76"/>
  <c r="E27" i="76"/>
  <c r="C27" i="76"/>
  <c r="B27" i="76"/>
  <c r="R17" i="76"/>
  <c r="Q17" i="76"/>
  <c r="O17" i="76"/>
  <c r="N17" i="76"/>
  <c r="L17" i="76"/>
  <c r="K17" i="76"/>
  <c r="I17" i="76"/>
  <c r="H17" i="76"/>
  <c r="F17" i="76"/>
  <c r="E17" i="76"/>
  <c r="C17" i="76"/>
  <c r="B17" i="76"/>
  <c r="B18" i="76" s="1"/>
  <c r="E3" i="76"/>
  <c r="T3" i="76" s="1"/>
  <c r="R77" i="75"/>
  <c r="Q77" i="75"/>
  <c r="O77" i="75"/>
  <c r="N77" i="75"/>
  <c r="L77" i="75"/>
  <c r="K77" i="75"/>
  <c r="I77" i="75"/>
  <c r="H77" i="75"/>
  <c r="F77" i="75"/>
  <c r="E77" i="75"/>
  <c r="C77" i="75"/>
  <c r="B77" i="75"/>
  <c r="R67" i="75"/>
  <c r="Q67" i="75"/>
  <c r="O67" i="75"/>
  <c r="N67" i="75"/>
  <c r="L67" i="75"/>
  <c r="K67" i="75"/>
  <c r="I67" i="75"/>
  <c r="H67" i="75"/>
  <c r="F67" i="75"/>
  <c r="E67" i="75"/>
  <c r="C67" i="75"/>
  <c r="B67" i="75"/>
  <c r="R57" i="75"/>
  <c r="Q57" i="75"/>
  <c r="O57" i="75"/>
  <c r="N57" i="75"/>
  <c r="L57" i="75"/>
  <c r="K57" i="75"/>
  <c r="I57" i="75"/>
  <c r="H57" i="75"/>
  <c r="F57" i="75"/>
  <c r="E57" i="75"/>
  <c r="C57" i="75"/>
  <c r="B57" i="75"/>
  <c r="E43" i="75"/>
  <c r="C43" i="75"/>
  <c r="R37" i="75"/>
  <c r="Q37" i="75"/>
  <c r="O37" i="75"/>
  <c r="N37" i="75"/>
  <c r="L37" i="75"/>
  <c r="K37" i="75"/>
  <c r="I37" i="75"/>
  <c r="H37" i="75"/>
  <c r="F37" i="75"/>
  <c r="E37" i="75"/>
  <c r="C37" i="75"/>
  <c r="B37" i="75"/>
  <c r="R27" i="75"/>
  <c r="Q27" i="75"/>
  <c r="O27" i="75"/>
  <c r="N27" i="75"/>
  <c r="L27" i="75"/>
  <c r="K27" i="75"/>
  <c r="I27" i="75"/>
  <c r="H27" i="75"/>
  <c r="F27" i="75"/>
  <c r="E27" i="75"/>
  <c r="C27" i="75"/>
  <c r="B27" i="75"/>
  <c r="R17" i="75"/>
  <c r="Q17" i="75"/>
  <c r="O17" i="75"/>
  <c r="N17" i="75"/>
  <c r="L17" i="75"/>
  <c r="K17" i="75"/>
  <c r="I17" i="75"/>
  <c r="H17" i="75"/>
  <c r="F17" i="75"/>
  <c r="E17" i="75"/>
  <c r="C17" i="75"/>
  <c r="B17" i="75"/>
  <c r="E3" i="75"/>
  <c r="T43" i="75" s="1"/>
  <c r="T44" i="75" s="1"/>
  <c r="R77" i="74"/>
  <c r="Q77" i="74"/>
  <c r="O77" i="74"/>
  <c r="N77" i="74"/>
  <c r="L77" i="74"/>
  <c r="K77" i="74"/>
  <c r="I77" i="74"/>
  <c r="H77" i="74"/>
  <c r="F77" i="74"/>
  <c r="E77" i="74"/>
  <c r="C77" i="74"/>
  <c r="B77" i="74"/>
  <c r="R67" i="74"/>
  <c r="Q67" i="74"/>
  <c r="O67" i="74"/>
  <c r="N67" i="74"/>
  <c r="L67" i="74"/>
  <c r="K67" i="74"/>
  <c r="I67" i="74"/>
  <c r="H67" i="74"/>
  <c r="F67" i="74"/>
  <c r="E67" i="74"/>
  <c r="C67" i="74"/>
  <c r="B67" i="74"/>
  <c r="R57" i="74"/>
  <c r="Q57" i="74"/>
  <c r="O57" i="74"/>
  <c r="N57" i="74"/>
  <c r="L57" i="74"/>
  <c r="K57" i="74"/>
  <c r="I57" i="74"/>
  <c r="H57" i="74"/>
  <c r="F57" i="74"/>
  <c r="E57" i="74"/>
  <c r="C57" i="74"/>
  <c r="B57" i="74"/>
  <c r="E43" i="74"/>
  <c r="C43" i="74"/>
  <c r="R37" i="74"/>
  <c r="Q37" i="74"/>
  <c r="O37" i="74"/>
  <c r="N37" i="74"/>
  <c r="L37" i="74"/>
  <c r="K37" i="74"/>
  <c r="I37" i="74"/>
  <c r="H37" i="74"/>
  <c r="F37" i="74"/>
  <c r="E37" i="74"/>
  <c r="C37" i="74"/>
  <c r="B37" i="74"/>
  <c r="R27" i="74"/>
  <c r="Q27" i="74"/>
  <c r="O27" i="74"/>
  <c r="N27" i="74"/>
  <c r="L27" i="74"/>
  <c r="K27" i="74"/>
  <c r="I27" i="74"/>
  <c r="H27" i="74"/>
  <c r="F27" i="74"/>
  <c r="E27" i="74"/>
  <c r="C27" i="74"/>
  <c r="B27" i="74"/>
  <c r="R17" i="74"/>
  <c r="Q17" i="74"/>
  <c r="O17" i="74"/>
  <c r="N17" i="74"/>
  <c r="L17" i="74"/>
  <c r="K17" i="74"/>
  <c r="I17" i="74"/>
  <c r="H17" i="74"/>
  <c r="F17" i="74"/>
  <c r="E17" i="74"/>
  <c r="C17" i="74"/>
  <c r="B17" i="74"/>
  <c r="E3" i="74"/>
  <c r="T3" i="74" s="1"/>
  <c r="R77" i="73"/>
  <c r="Q77" i="73"/>
  <c r="O77" i="73"/>
  <c r="N77" i="73"/>
  <c r="L77" i="73"/>
  <c r="K77" i="73"/>
  <c r="I77" i="73"/>
  <c r="H77" i="73"/>
  <c r="F77" i="73"/>
  <c r="E77" i="73"/>
  <c r="C77" i="73"/>
  <c r="B77" i="73"/>
  <c r="R67" i="73"/>
  <c r="Q67" i="73"/>
  <c r="O67" i="73"/>
  <c r="N67" i="73"/>
  <c r="L67" i="73"/>
  <c r="K67" i="73"/>
  <c r="I67" i="73"/>
  <c r="H67" i="73"/>
  <c r="F67" i="73"/>
  <c r="E67" i="73"/>
  <c r="C67" i="73"/>
  <c r="B67" i="73"/>
  <c r="R57" i="73"/>
  <c r="Q57" i="73"/>
  <c r="O57" i="73"/>
  <c r="N57" i="73"/>
  <c r="L57" i="73"/>
  <c r="K57" i="73"/>
  <c r="I57" i="73"/>
  <c r="H57" i="73"/>
  <c r="F57" i="73"/>
  <c r="E57" i="73"/>
  <c r="C57" i="73"/>
  <c r="B57" i="73"/>
  <c r="E43" i="73"/>
  <c r="C43" i="73"/>
  <c r="R37" i="73"/>
  <c r="Q37" i="73"/>
  <c r="O37" i="73"/>
  <c r="N37" i="73"/>
  <c r="L37" i="73"/>
  <c r="K37" i="73"/>
  <c r="I37" i="73"/>
  <c r="H37" i="73"/>
  <c r="F37" i="73"/>
  <c r="E37" i="73"/>
  <c r="C37" i="73"/>
  <c r="B37" i="73"/>
  <c r="R27" i="73"/>
  <c r="Q27" i="73"/>
  <c r="O27" i="73"/>
  <c r="N27" i="73"/>
  <c r="L27" i="73"/>
  <c r="K27" i="73"/>
  <c r="I27" i="73"/>
  <c r="H27" i="73"/>
  <c r="F27" i="73"/>
  <c r="E27" i="73"/>
  <c r="C27" i="73"/>
  <c r="B27" i="73"/>
  <c r="R17" i="73"/>
  <c r="Q17" i="73"/>
  <c r="O17" i="73"/>
  <c r="N17" i="73"/>
  <c r="L17" i="73"/>
  <c r="K17" i="73"/>
  <c r="I17" i="73"/>
  <c r="H17" i="73"/>
  <c r="F17" i="73"/>
  <c r="E17" i="73"/>
  <c r="C17" i="73"/>
  <c r="B17" i="73"/>
  <c r="E3" i="73"/>
  <c r="T43" i="73" s="1"/>
  <c r="T44" i="73" s="1"/>
  <c r="R77" i="72"/>
  <c r="Q77" i="72"/>
  <c r="O77" i="72"/>
  <c r="N77" i="72"/>
  <c r="L77" i="72"/>
  <c r="K77" i="72"/>
  <c r="I77" i="72"/>
  <c r="H77" i="72"/>
  <c r="F77" i="72"/>
  <c r="E77" i="72"/>
  <c r="C77" i="72"/>
  <c r="B77" i="72"/>
  <c r="R67" i="72"/>
  <c r="Q67" i="72"/>
  <c r="O67" i="72"/>
  <c r="N67" i="72"/>
  <c r="L67" i="72"/>
  <c r="K67" i="72"/>
  <c r="I67" i="72"/>
  <c r="H67" i="72"/>
  <c r="F67" i="72"/>
  <c r="E67" i="72"/>
  <c r="C67" i="72"/>
  <c r="B67" i="72"/>
  <c r="R57" i="72"/>
  <c r="Q57" i="72"/>
  <c r="O57" i="72"/>
  <c r="N57" i="72"/>
  <c r="L57" i="72"/>
  <c r="K57" i="72"/>
  <c r="I57" i="72"/>
  <c r="H57" i="72"/>
  <c r="F57" i="72"/>
  <c r="E57" i="72"/>
  <c r="C57" i="72"/>
  <c r="B57" i="72"/>
  <c r="E43" i="72"/>
  <c r="C43" i="72"/>
  <c r="R37" i="72"/>
  <c r="Q37" i="72"/>
  <c r="O37" i="72"/>
  <c r="N37" i="72"/>
  <c r="L37" i="72"/>
  <c r="K37" i="72"/>
  <c r="I37" i="72"/>
  <c r="H37" i="72"/>
  <c r="F37" i="72"/>
  <c r="E37" i="72"/>
  <c r="C37" i="72"/>
  <c r="B37" i="72"/>
  <c r="R27" i="72"/>
  <c r="Q27" i="72"/>
  <c r="O27" i="72"/>
  <c r="N27" i="72"/>
  <c r="L27" i="72"/>
  <c r="K27" i="72"/>
  <c r="I27" i="72"/>
  <c r="H27" i="72"/>
  <c r="F27" i="72"/>
  <c r="E27" i="72"/>
  <c r="C27" i="72"/>
  <c r="B27" i="72"/>
  <c r="R17" i="72"/>
  <c r="Q17" i="72"/>
  <c r="O17" i="72"/>
  <c r="N17" i="72"/>
  <c r="L17" i="72"/>
  <c r="K17" i="72"/>
  <c r="I17" i="72"/>
  <c r="H17" i="72"/>
  <c r="F17" i="72"/>
  <c r="E17" i="72"/>
  <c r="C17" i="72"/>
  <c r="B17" i="72"/>
  <c r="E3" i="72"/>
  <c r="T43" i="72" s="1"/>
  <c r="T44" i="72" s="1"/>
  <c r="R77" i="71"/>
  <c r="Q77" i="71"/>
  <c r="O77" i="71"/>
  <c r="N77" i="71"/>
  <c r="L77" i="71"/>
  <c r="K77" i="71"/>
  <c r="I77" i="71"/>
  <c r="H77" i="71"/>
  <c r="F77" i="71"/>
  <c r="E77" i="71"/>
  <c r="C77" i="71"/>
  <c r="B77" i="71"/>
  <c r="R67" i="71"/>
  <c r="Q67" i="71"/>
  <c r="O67" i="71"/>
  <c r="N67" i="71"/>
  <c r="L67" i="71"/>
  <c r="K67" i="71"/>
  <c r="I67" i="71"/>
  <c r="H67" i="71"/>
  <c r="F67" i="71"/>
  <c r="E67" i="71"/>
  <c r="C67" i="71"/>
  <c r="B67" i="71"/>
  <c r="R57" i="71"/>
  <c r="Q57" i="71"/>
  <c r="O57" i="71"/>
  <c r="N57" i="71"/>
  <c r="L57" i="71"/>
  <c r="K57" i="71"/>
  <c r="I57" i="71"/>
  <c r="H57" i="71"/>
  <c r="F57" i="71"/>
  <c r="E57" i="71"/>
  <c r="C57" i="71"/>
  <c r="B57" i="71"/>
  <c r="E43" i="71"/>
  <c r="C43" i="71"/>
  <c r="R37" i="71"/>
  <c r="Q37" i="71"/>
  <c r="O37" i="71"/>
  <c r="N37" i="71"/>
  <c r="L37" i="71"/>
  <c r="K37" i="71"/>
  <c r="I37" i="71"/>
  <c r="H37" i="71"/>
  <c r="F37" i="71"/>
  <c r="E37" i="71"/>
  <c r="C37" i="71"/>
  <c r="B37" i="71"/>
  <c r="R27" i="71"/>
  <c r="Q27" i="71"/>
  <c r="O27" i="71"/>
  <c r="N27" i="71"/>
  <c r="L27" i="71"/>
  <c r="K27" i="71"/>
  <c r="I27" i="71"/>
  <c r="H27" i="71"/>
  <c r="F27" i="71"/>
  <c r="E27" i="71"/>
  <c r="C27" i="71"/>
  <c r="B27" i="71"/>
  <c r="R17" i="71"/>
  <c r="Q17" i="71"/>
  <c r="O17" i="71"/>
  <c r="N17" i="71"/>
  <c r="L17" i="71"/>
  <c r="K17" i="71"/>
  <c r="I17" i="71"/>
  <c r="H17" i="71"/>
  <c r="F17" i="71"/>
  <c r="E17" i="71"/>
  <c r="C17" i="71"/>
  <c r="B17" i="71"/>
  <c r="E3" i="71"/>
  <c r="T43" i="71" s="1"/>
  <c r="T44" i="71" s="1"/>
  <c r="R77" i="70"/>
  <c r="Q77" i="70"/>
  <c r="O77" i="70"/>
  <c r="N77" i="70"/>
  <c r="L77" i="70"/>
  <c r="K77" i="70"/>
  <c r="I77" i="70"/>
  <c r="H77" i="70"/>
  <c r="F77" i="70"/>
  <c r="E77" i="70"/>
  <c r="C77" i="70"/>
  <c r="B77" i="70"/>
  <c r="R67" i="70"/>
  <c r="Q67" i="70"/>
  <c r="O67" i="70"/>
  <c r="N67" i="70"/>
  <c r="L67" i="70"/>
  <c r="K67" i="70"/>
  <c r="I67" i="70"/>
  <c r="H67" i="70"/>
  <c r="F67" i="70"/>
  <c r="E67" i="70"/>
  <c r="C67" i="70"/>
  <c r="B67" i="70"/>
  <c r="R57" i="70"/>
  <c r="Q57" i="70"/>
  <c r="O57" i="70"/>
  <c r="N57" i="70"/>
  <c r="L57" i="70"/>
  <c r="K57" i="70"/>
  <c r="I57" i="70"/>
  <c r="H57" i="70"/>
  <c r="F57" i="70"/>
  <c r="E57" i="70"/>
  <c r="C57" i="70"/>
  <c r="B57" i="70"/>
  <c r="E43" i="70"/>
  <c r="C43" i="70"/>
  <c r="R37" i="70"/>
  <c r="Q37" i="70"/>
  <c r="O37" i="70"/>
  <c r="N37" i="70"/>
  <c r="L37" i="70"/>
  <c r="K37" i="70"/>
  <c r="I37" i="70"/>
  <c r="H37" i="70"/>
  <c r="F37" i="70"/>
  <c r="E37" i="70"/>
  <c r="C37" i="70"/>
  <c r="B37" i="70"/>
  <c r="R27" i="70"/>
  <c r="Q27" i="70"/>
  <c r="O27" i="70"/>
  <c r="N27" i="70"/>
  <c r="L27" i="70"/>
  <c r="K27" i="70"/>
  <c r="I27" i="70"/>
  <c r="H27" i="70"/>
  <c r="F27" i="70"/>
  <c r="E27" i="70"/>
  <c r="C27" i="70"/>
  <c r="B27" i="70"/>
  <c r="R17" i="70"/>
  <c r="Q17" i="70"/>
  <c r="O17" i="70"/>
  <c r="N17" i="70"/>
  <c r="L17" i="70"/>
  <c r="K17" i="70"/>
  <c r="I17" i="70"/>
  <c r="H17" i="70"/>
  <c r="F17" i="70"/>
  <c r="E17" i="70"/>
  <c r="C17" i="70"/>
  <c r="B17" i="70"/>
  <c r="E3" i="70"/>
  <c r="T43" i="70" s="1"/>
  <c r="T44" i="70" s="1"/>
  <c r="R77" i="69"/>
  <c r="Q77" i="69"/>
  <c r="O77" i="69"/>
  <c r="N77" i="69"/>
  <c r="L77" i="69"/>
  <c r="K77" i="69"/>
  <c r="I77" i="69"/>
  <c r="H77" i="69"/>
  <c r="F77" i="69"/>
  <c r="E77" i="69"/>
  <c r="C77" i="69"/>
  <c r="B77" i="69"/>
  <c r="R67" i="69"/>
  <c r="Q67" i="69"/>
  <c r="O67" i="69"/>
  <c r="N67" i="69"/>
  <c r="L67" i="69"/>
  <c r="K67" i="69"/>
  <c r="I67" i="69"/>
  <c r="H67" i="69"/>
  <c r="F67" i="69"/>
  <c r="E67" i="69"/>
  <c r="C67" i="69"/>
  <c r="B67" i="69"/>
  <c r="R57" i="69"/>
  <c r="Q57" i="69"/>
  <c r="O57" i="69"/>
  <c r="N57" i="69"/>
  <c r="L57" i="69"/>
  <c r="K57" i="69"/>
  <c r="I57" i="69"/>
  <c r="H57" i="69"/>
  <c r="F57" i="69"/>
  <c r="E57" i="69"/>
  <c r="C57" i="69"/>
  <c r="B57" i="69"/>
  <c r="E43" i="69"/>
  <c r="C43" i="69"/>
  <c r="R37" i="69"/>
  <c r="Q37" i="69"/>
  <c r="O37" i="69"/>
  <c r="N37" i="69"/>
  <c r="L37" i="69"/>
  <c r="K37" i="69"/>
  <c r="I37" i="69"/>
  <c r="H37" i="69"/>
  <c r="F37" i="69"/>
  <c r="E37" i="69"/>
  <c r="C37" i="69"/>
  <c r="B37" i="69"/>
  <c r="R27" i="69"/>
  <c r="Q27" i="69"/>
  <c r="O27" i="69"/>
  <c r="N27" i="69"/>
  <c r="L27" i="69"/>
  <c r="K27" i="69"/>
  <c r="I27" i="69"/>
  <c r="H27" i="69"/>
  <c r="F27" i="69"/>
  <c r="E27" i="69"/>
  <c r="C27" i="69"/>
  <c r="B27" i="69"/>
  <c r="R17" i="69"/>
  <c r="Q17" i="69"/>
  <c r="O17" i="69"/>
  <c r="N17" i="69"/>
  <c r="L17" i="69"/>
  <c r="K17" i="69"/>
  <c r="I17" i="69"/>
  <c r="H17" i="69"/>
  <c r="F17" i="69"/>
  <c r="E17" i="69"/>
  <c r="C17" i="69"/>
  <c r="B17" i="69"/>
  <c r="E3" i="69"/>
  <c r="T43" i="69" s="1"/>
  <c r="T44" i="69" s="1"/>
  <c r="R77" i="68"/>
  <c r="Q77" i="68"/>
  <c r="O77" i="68"/>
  <c r="N77" i="68"/>
  <c r="L77" i="68"/>
  <c r="K77" i="68"/>
  <c r="I77" i="68"/>
  <c r="H77" i="68"/>
  <c r="F77" i="68"/>
  <c r="E77" i="68"/>
  <c r="C77" i="68"/>
  <c r="B77" i="68"/>
  <c r="R67" i="68"/>
  <c r="Q67" i="68"/>
  <c r="O67" i="68"/>
  <c r="N67" i="68"/>
  <c r="L67" i="68"/>
  <c r="K67" i="68"/>
  <c r="I67" i="68"/>
  <c r="H67" i="68"/>
  <c r="F67" i="68"/>
  <c r="E67" i="68"/>
  <c r="C67" i="68"/>
  <c r="B67" i="68"/>
  <c r="R57" i="68"/>
  <c r="Q57" i="68"/>
  <c r="O57" i="68"/>
  <c r="N57" i="68"/>
  <c r="L57" i="68"/>
  <c r="K57" i="68"/>
  <c r="I57" i="68"/>
  <c r="H57" i="68"/>
  <c r="F57" i="68"/>
  <c r="E57" i="68"/>
  <c r="C57" i="68"/>
  <c r="B57" i="68"/>
  <c r="E43" i="68"/>
  <c r="C43" i="68"/>
  <c r="R37" i="68"/>
  <c r="Q37" i="68"/>
  <c r="O37" i="68"/>
  <c r="N37" i="68"/>
  <c r="L37" i="68"/>
  <c r="K37" i="68"/>
  <c r="I37" i="68"/>
  <c r="H37" i="68"/>
  <c r="F37" i="68"/>
  <c r="E37" i="68"/>
  <c r="C37" i="68"/>
  <c r="B37" i="68"/>
  <c r="R27" i="68"/>
  <c r="Q27" i="68"/>
  <c r="O27" i="68"/>
  <c r="N27" i="68"/>
  <c r="L27" i="68"/>
  <c r="K27" i="68"/>
  <c r="I27" i="68"/>
  <c r="H27" i="68"/>
  <c r="F27" i="68"/>
  <c r="E27" i="68"/>
  <c r="C27" i="68"/>
  <c r="B27" i="68"/>
  <c r="R17" i="68"/>
  <c r="Q17" i="68"/>
  <c r="O17" i="68"/>
  <c r="N17" i="68"/>
  <c r="L17" i="68"/>
  <c r="K17" i="68"/>
  <c r="I17" i="68"/>
  <c r="H17" i="68"/>
  <c r="F17" i="68"/>
  <c r="E17" i="68"/>
  <c r="C17" i="68"/>
  <c r="B17" i="68"/>
  <c r="E3" i="68"/>
  <c r="T3" i="68" s="1"/>
  <c r="R77" i="67"/>
  <c r="Q77" i="67"/>
  <c r="O77" i="67"/>
  <c r="N77" i="67"/>
  <c r="L77" i="67"/>
  <c r="K77" i="67"/>
  <c r="I77" i="67"/>
  <c r="H77" i="67"/>
  <c r="F77" i="67"/>
  <c r="E77" i="67"/>
  <c r="C77" i="67"/>
  <c r="B77" i="67"/>
  <c r="R67" i="67"/>
  <c r="Q67" i="67"/>
  <c r="O67" i="67"/>
  <c r="N67" i="67"/>
  <c r="L67" i="67"/>
  <c r="K67" i="67"/>
  <c r="I67" i="67"/>
  <c r="H67" i="67"/>
  <c r="F67" i="67"/>
  <c r="E67" i="67"/>
  <c r="C67" i="67"/>
  <c r="B67" i="67"/>
  <c r="R57" i="67"/>
  <c r="Q57" i="67"/>
  <c r="O57" i="67"/>
  <c r="N57" i="67"/>
  <c r="L57" i="67"/>
  <c r="K57" i="67"/>
  <c r="I57" i="67"/>
  <c r="H57" i="67"/>
  <c r="F57" i="67"/>
  <c r="E57" i="67"/>
  <c r="C57" i="67"/>
  <c r="B57" i="67"/>
  <c r="E43" i="67"/>
  <c r="C43" i="67"/>
  <c r="R37" i="67"/>
  <c r="Q37" i="67"/>
  <c r="O37" i="67"/>
  <c r="N37" i="67"/>
  <c r="L37" i="67"/>
  <c r="K37" i="67"/>
  <c r="I37" i="67"/>
  <c r="H37" i="67"/>
  <c r="F37" i="67"/>
  <c r="E37" i="67"/>
  <c r="C37" i="67"/>
  <c r="B37" i="67"/>
  <c r="R27" i="67"/>
  <c r="Q27" i="67"/>
  <c r="O27" i="67"/>
  <c r="N27" i="67"/>
  <c r="L27" i="67"/>
  <c r="K27" i="67"/>
  <c r="I27" i="67"/>
  <c r="H27" i="67"/>
  <c r="F27" i="67"/>
  <c r="E27" i="67"/>
  <c r="C27" i="67"/>
  <c r="B27" i="67"/>
  <c r="R17" i="67"/>
  <c r="Q17" i="67"/>
  <c r="O17" i="67"/>
  <c r="N17" i="67"/>
  <c r="L17" i="67"/>
  <c r="K17" i="67"/>
  <c r="I17" i="67"/>
  <c r="H17" i="67"/>
  <c r="F17" i="67"/>
  <c r="E17" i="67"/>
  <c r="C17" i="67"/>
  <c r="B17" i="67"/>
  <c r="E3" i="67"/>
  <c r="T3" i="67" s="1"/>
  <c r="R77" i="66"/>
  <c r="Q77" i="66"/>
  <c r="O77" i="66"/>
  <c r="N77" i="66"/>
  <c r="L77" i="66"/>
  <c r="K77" i="66"/>
  <c r="I77" i="66"/>
  <c r="H77" i="66"/>
  <c r="F77" i="66"/>
  <c r="E77" i="66"/>
  <c r="C77" i="66"/>
  <c r="B77" i="66"/>
  <c r="R67" i="66"/>
  <c r="Q67" i="66"/>
  <c r="O67" i="66"/>
  <c r="N67" i="66"/>
  <c r="L67" i="66"/>
  <c r="K67" i="66"/>
  <c r="I67" i="66"/>
  <c r="H67" i="66"/>
  <c r="F67" i="66"/>
  <c r="E67" i="66"/>
  <c r="C67" i="66"/>
  <c r="B67" i="66"/>
  <c r="R57" i="66"/>
  <c r="Q57" i="66"/>
  <c r="O57" i="66"/>
  <c r="N57" i="66"/>
  <c r="L57" i="66"/>
  <c r="K57" i="66"/>
  <c r="I57" i="66"/>
  <c r="H57" i="66"/>
  <c r="F57" i="66"/>
  <c r="E57" i="66"/>
  <c r="C57" i="66"/>
  <c r="B57" i="66"/>
  <c r="E43" i="66"/>
  <c r="C43" i="66"/>
  <c r="R37" i="66"/>
  <c r="Q37" i="66"/>
  <c r="O37" i="66"/>
  <c r="N37" i="66"/>
  <c r="L37" i="66"/>
  <c r="K37" i="66"/>
  <c r="I37" i="66"/>
  <c r="H37" i="66"/>
  <c r="F37" i="66"/>
  <c r="E37" i="66"/>
  <c r="C37" i="66"/>
  <c r="B37" i="66"/>
  <c r="R27" i="66"/>
  <c r="Q27" i="66"/>
  <c r="O27" i="66"/>
  <c r="N27" i="66"/>
  <c r="L27" i="66"/>
  <c r="K27" i="66"/>
  <c r="I27" i="66"/>
  <c r="H27" i="66"/>
  <c r="F27" i="66"/>
  <c r="E27" i="66"/>
  <c r="C27" i="66"/>
  <c r="B27" i="66"/>
  <c r="R17" i="66"/>
  <c r="Q17" i="66"/>
  <c r="O17" i="66"/>
  <c r="N17" i="66"/>
  <c r="L17" i="66"/>
  <c r="K17" i="66"/>
  <c r="I17" i="66"/>
  <c r="H17" i="66"/>
  <c r="F17" i="66"/>
  <c r="E17" i="66"/>
  <c r="C17" i="66"/>
  <c r="B17" i="66"/>
  <c r="E3" i="66"/>
  <c r="T3" i="66" s="1"/>
  <c r="F1" i="46"/>
  <c r="C43" i="52"/>
  <c r="B18" i="66" l="1"/>
  <c r="E18" i="66" s="1"/>
  <c r="H18" i="66" s="1"/>
  <c r="K18" i="66" s="1"/>
  <c r="N18" i="66" s="1"/>
  <c r="Q18" i="66" s="1"/>
  <c r="B28" i="66" s="1"/>
  <c r="E28" i="66" s="1"/>
  <c r="H28" i="66" s="1"/>
  <c r="K28" i="66" s="1"/>
  <c r="N28" i="66" s="1"/>
  <c r="Q28" i="66" s="1"/>
  <c r="B38" i="66" s="1"/>
  <c r="E38" i="66" s="1"/>
  <c r="H38" i="66" s="1"/>
  <c r="K38" i="66" s="1"/>
  <c r="N38" i="66" s="1"/>
  <c r="Q38" i="66" s="1"/>
  <c r="B58" i="66" s="1"/>
  <c r="E58" i="66" s="1"/>
  <c r="H58" i="66" s="1"/>
  <c r="K58" i="66" s="1"/>
  <c r="N58" i="66" s="1"/>
  <c r="Q58" i="66" s="1"/>
  <c r="B68" i="66" s="1"/>
  <c r="E68" i="66" s="1"/>
  <c r="H68" i="66" s="1"/>
  <c r="K68" i="66" s="1"/>
  <c r="N68" i="66" s="1"/>
  <c r="Q68" i="66" s="1"/>
  <c r="B78" i="66" s="1"/>
  <c r="E78" i="66" s="1"/>
  <c r="H78" i="66" s="1"/>
  <c r="K78" i="66" s="1"/>
  <c r="N78" i="66" s="1"/>
  <c r="Q78" i="66" s="1"/>
  <c r="Q80" i="66" s="1"/>
  <c r="B18" i="67"/>
  <c r="E18" i="67" s="1"/>
  <c r="H18" i="67" s="1"/>
  <c r="K18" i="67" s="1"/>
  <c r="N18" i="67" s="1"/>
  <c r="Q18" i="67" s="1"/>
  <c r="B28" i="67" s="1"/>
  <c r="E28" i="67" s="1"/>
  <c r="H28" i="67" s="1"/>
  <c r="K28" i="67" s="1"/>
  <c r="N28" i="67" s="1"/>
  <c r="Q28" i="67" s="1"/>
  <c r="B38" i="67" s="1"/>
  <c r="E38" i="67" s="1"/>
  <c r="H38" i="67" s="1"/>
  <c r="K38" i="67" s="1"/>
  <c r="N38" i="67" s="1"/>
  <c r="Q38" i="67" s="1"/>
  <c r="B58" i="67" s="1"/>
  <c r="E58" i="67" s="1"/>
  <c r="H58" i="67" s="1"/>
  <c r="K58" i="67" s="1"/>
  <c r="N58" i="67" s="1"/>
  <c r="Q58" i="67" s="1"/>
  <c r="B68" i="67" s="1"/>
  <c r="E68" i="67" s="1"/>
  <c r="H68" i="67" s="1"/>
  <c r="K68" i="67" s="1"/>
  <c r="N68" i="67" s="1"/>
  <c r="Q68" i="67" s="1"/>
  <c r="B78" i="67" s="1"/>
  <c r="E78" i="67" s="1"/>
  <c r="H78" i="67" s="1"/>
  <c r="K78" i="67" s="1"/>
  <c r="N78" i="67" s="1"/>
  <c r="Q78" i="67" s="1"/>
  <c r="Q80" i="67" s="1"/>
  <c r="B18" i="68"/>
  <c r="E18" i="68" s="1"/>
  <c r="H18" i="68" s="1"/>
  <c r="K18" i="68" s="1"/>
  <c r="N18" i="68" s="1"/>
  <c r="Q18" i="68" s="1"/>
  <c r="B28" i="68" s="1"/>
  <c r="E28" i="68" s="1"/>
  <c r="H28" i="68" s="1"/>
  <c r="K28" i="68" s="1"/>
  <c r="N28" i="68" s="1"/>
  <c r="Q28" i="68" s="1"/>
  <c r="B38" i="68" s="1"/>
  <c r="E38" i="68" s="1"/>
  <c r="H38" i="68" s="1"/>
  <c r="K38" i="68" s="1"/>
  <c r="N38" i="68" s="1"/>
  <c r="Q38" i="68" s="1"/>
  <c r="B58" i="68" s="1"/>
  <c r="E58" i="68" s="1"/>
  <c r="H58" i="68" s="1"/>
  <c r="K58" i="68" s="1"/>
  <c r="N58" i="68" s="1"/>
  <c r="Q58" i="68" s="1"/>
  <c r="B68" i="68" s="1"/>
  <c r="E68" i="68" s="1"/>
  <c r="H68" i="68" s="1"/>
  <c r="K68" i="68" s="1"/>
  <c r="N68" i="68" s="1"/>
  <c r="Q68" i="68" s="1"/>
  <c r="B78" i="68" s="1"/>
  <c r="E78" i="68" s="1"/>
  <c r="H78" i="68" s="1"/>
  <c r="K78" i="68" s="1"/>
  <c r="N78" i="68" s="1"/>
  <c r="Q78" i="68" s="1"/>
  <c r="Q80" i="68" s="1"/>
  <c r="B18" i="69"/>
  <c r="E18" i="69" s="1"/>
  <c r="H18" i="69" s="1"/>
  <c r="K18" i="69" s="1"/>
  <c r="N18" i="69" s="1"/>
  <c r="Q18" i="69" s="1"/>
  <c r="B28" i="69" s="1"/>
  <c r="E28" i="69" s="1"/>
  <c r="H28" i="69" s="1"/>
  <c r="K28" i="69" s="1"/>
  <c r="N28" i="69" s="1"/>
  <c r="Q28" i="69" s="1"/>
  <c r="B38" i="69" s="1"/>
  <c r="E38" i="69" s="1"/>
  <c r="H38" i="69" s="1"/>
  <c r="K38" i="69" s="1"/>
  <c r="N38" i="69" s="1"/>
  <c r="Q38" i="69" s="1"/>
  <c r="B58" i="69" s="1"/>
  <c r="E58" i="69" s="1"/>
  <c r="H58" i="69" s="1"/>
  <c r="K58" i="69" s="1"/>
  <c r="N58" i="69" s="1"/>
  <c r="Q58" i="69" s="1"/>
  <c r="B68" i="69" s="1"/>
  <c r="E68" i="69" s="1"/>
  <c r="H68" i="69" s="1"/>
  <c r="K68" i="69" s="1"/>
  <c r="N68" i="69" s="1"/>
  <c r="Q68" i="69" s="1"/>
  <c r="B78" i="69" s="1"/>
  <c r="E78" i="69" s="1"/>
  <c r="H78" i="69" s="1"/>
  <c r="K78" i="69" s="1"/>
  <c r="N78" i="69" s="1"/>
  <c r="Q78" i="69" s="1"/>
  <c r="Q80" i="69" s="1"/>
  <c r="B18" i="70"/>
  <c r="E18" i="70" s="1"/>
  <c r="H18" i="70" s="1"/>
  <c r="K18" i="70" s="1"/>
  <c r="N18" i="70" s="1"/>
  <c r="Q18" i="70" s="1"/>
  <c r="B28" i="70" s="1"/>
  <c r="E28" i="70" s="1"/>
  <c r="H28" i="70" s="1"/>
  <c r="K28" i="70" s="1"/>
  <c r="N28" i="70" s="1"/>
  <c r="Q28" i="70" s="1"/>
  <c r="B38" i="70" s="1"/>
  <c r="E38" i="70" s="1"/>
  <c r="H38" i="70" s="1"/>
  <c r="K38" i="70" s="1"/>
  <c r="N38" i="70" s="1"/>
  <c r="Q38" i="70" s="1"/>
  <c r="B58" i="70" s="1"/>
  <c r="E58" i="70" s="1"/>
  <c r="H58" i="70" s="1"/>
  <c r="K58" i="70" s="1"/>
  <c r="N58" i="70" s="1"/>
  <c r="Q58" i="70" s="1"/>
  <c r="B68" i="70" s="1"/>
  <c r="E68" i="70" s="1"/>
  <c r="H68" i="70" s="1"/>
  <c r="K68" i="70" s="1"/>
  <c r="N68" i="70" s="1"/>
  <c r="Q68" i="70" s="1"/>
  <c r="B78" i="70" s="1"/>
  <c r="E78" i="70" s="1"/>
  <c r="H78" i="70" s="1"/>
  <c r="K78" i="70" s="1"/>
  <c r="N78" i="70" s="1"/>
  <c r="Q78" i="70" s="1"/>
  <c r="Q80" i="70" s="1"/>
  <c r="B18" i="71"/>
  <c r="E18" i="71" s="1"/>
  <c r="H18" i="71" s="1"/>
  <c r="K18" i="71" s="1"/>
  <c r="N18" i="71" s="1"/>
  <c r="Q18" i="71" s="1"/>
  <c r="B28" i="71" s="1"/>
  <c r="E28" i="71" s="1"/>
  <c r="H28" i="71" s="1"/>
  <c r="K28" i="71" s="1"/>
  <c r="N28" i="71" s="1"/>
  <c r="Q28" i="71" s="1"/>
  <c r="B38" i="71" s="1"/>
  <c r="E38" i="71" s="1"/>
  <c r="H38" i="71" s="1"/>
  <c r="K38" i="71" s="1"/>
  <c r="N38" i="71" s="1"/>
  <c r="Q38" i="71" s="1"/>
  <c r="B58" i="71" s="1"/>
  <c r="E58" i="71" s="1"/>
  <c r="H58" i="71" s="1"/>
  <c r="K58" i="71" s="1"/>
  <c r="N58" i="71" s="1"/>
  <c r="Q58" i="71" s="1"/>
  <c r="B68" i="71" s="1"/>
  <c r="E68" i="71" s="1"/>
  <c r="H68" i="71" s="1"/>
  <c r="K68" i="71" s="1"/>
  <c r="N68" i="71" s="1"/>
  <c r="Q68" i="71" s="1"/>
  <c r="B78" i="71" s="1"/>
  <c r="E78" i="71" s="1"/>
  <c r="H78" i="71" s="1"/>
  <c r="K78" i="71" s="1"/>
  <c r="N78" i="71" s="1"/>
  <c r="Q78" i="71" s="1"/>
  <c r="Q80" i="71" s="1"/>
  <c r="B18" i="72"/>
  <c r="E18" i="72" s="1"/>
  <c r="H18" i="72" s="1"/>
  <c r="K18" i="72" s="1"/>
  <c r="N18" i="72" s="1"/>
  <c r="Q18" i="72" s="1"/>
  <c r="B28" i="72" s="1"/>
  <c r="E28" i="72" s="1"/>
  <c r="H28" i="72" s="1"/>
  <c r="K28" i="72" s="1"/>
  <c r="N28" i="72" s="1"/>
  <c r="Q28" i="72" s="1"/>
  <c r="B38" i="72" s="1"/>
  <c r="E38" i="72" s="1"/>
  <c r="H38" i="72" s="1"/>
  <c r="K38" i="72" s="1"/>
  <c r="N38" i="72" s="1"/>
  <c r="Q38" i="72" s="1"/>
  <c r="B58" i="72" s="1"/>
  <c r="E58" i="72" s="1"/>
  <c r="H58" i="72" s="1"/>
  <c r="K58" i="72" s="1"/>
  <c r="N58" i="72" s="1"/>
  <c r="Q58" i="72" s="1"/>
  <c r="B68" i="72" s="1"/>
  <c r="E68" i="72" s="1"/>
  <c r="H68" i="72" s="1"/>
  <c r="K68" i="72" s="1"/>
  <c r="N68" i="72" s="1"/>
  <c r="Q68" i="72" s="1"/>
  <c r="B78" i="72" s="1"/>
  <c r="E78" i="72" s="1"/>
  <c r="H78" i="72" s="1"/>
  <c r="K78" i="72" s="1"/>
  <c r="N78" i="72" s="1"/>
  <c r="Q78" i="72" s="1"/>
  <c r="Q80" i="72" s="1"/>
  <c r="B18" i="73"/>
  <c r="E18" i="73" s="1"/>
  <c r="H18" i="73" s="1"/>
  <c r="K18" i="73" s="1"/>
  <c r="N18" i="73" s="1"/>
  <c r="Q18" i="73" s="1"/>
  <c r="B28" i="73" s="1"/>
  <c r="E28" i="73" s="1"/>
  <c r="H28" i="73" s="1"/>
  <c r="K28" i="73" s="1"/>
  <c r="N28" i="73" s="1"/>
  <c r="Q28" i="73" s="1"/>
  <c r="B38" i="73" s="1"/>
  <c r="E38" i="73" s="1"/>
  <c r="H38" i="73" s="1"/>
  <c r="K38" i="73" s="1"/>
  <c r="N38" i="73" s="1"/>
  <c r="Q38" i="73" s="1"/>
  <c r="B58" i="73" s="1"/>
  <c r="E58" i="73" s="1"/>
  <c r="H58" i="73" s="1"/>
  <c r="K58" i="73" s="1"/>
  <c r="N58" i="73" s="1"/>
  <c r="Q58" i="73" s="1"/>
  <c r="B68" i="73" s="1"/>
  <c r="E68" i="73" s="1"/>
  <c r="H68" i="73" s="1"/>
  <c r="K68" i="73" s="1"/>
  <c r="N68" i="73" s="1"/>
  <c r="Q68" i="73" s="1"/>
  <c r="B78" i="73" s="1"/>
  <c r="E78" i="73" s="1"/>
  <c r="H78" i="73" s="1"/>
  <c r="K78" i="73" s="1"/>
  <c r="N78" i="73" s="1"/>
  <c r="Q78" i="73" s="1"/>
  <c r="Q80" i="73" s="1"/>
  <c r="T43" i="67"/>
  <c r="T44" i="67" s="1"/>
  <c r="T3" i="75"/>
  <c r="E18" i="76"/>
  <c r="H18" i="76" s="1"/>
  <c r="K18" i="76" s="1"/>
  <c r="N18" i="76" s="1"/>
  <c r="Q18" i="76" s="1"/>
  <c r="B28" i="76" s="1"/>
  <c r="E28" i="76" s="1"/>
  <c r="H28" i="76" s="1"/>
  <c r="K28" i="76" s="1"/>
  <c r="N28" i="76" s="1"/>
  <c r="Q28" i="76" s="1"/>
  <c r="B38" i="76" s="1"/>
  <c r="E38" i="76" s="1"/>
  <c r="H38" i="76" s="1"/>
  <c r="K38" i="76" s="1"/>
  <c r="N38" i="76" s="1"/>
  <c r="Q38" i="76" s="1"/>
  <c r="B58" i="76" s="1"/>
  <c r="E58" i="76" s="1"/>
  <c r="H58" i="76" s="1"/>
  <c r="K58" i="76" s="1"/>
  <c r="N58" i="76" s="1"/>
  <c r="Q58" i="76" s="1"/>
  <c r="B68" i="76" s="1"/>
  <c r="E68" i="76" s="1"/>
  <c r="H68" i="76" s="1"/>
  <c r="K68" i="76" s="1"/>
  <c r="N68" i="76" s="1"/>
  <c r="Q68" i="76" s="1"/>
  <c r="B78" i="76" s="1"/>
  <c r="E78" i="76" s="1"/>
  <c r="H78" i="76" s="1"/>
  <c r="K78" i="76" s="1"/>
  <c r="N78" i="76" s="1"/>
  <c r="Q78" i="76" s="1"/>
  <c r="Q80" i="76" s="1"/>
  <c r="T3" i="69"/>
  <c r="T3" i="70"/>
  <c r="T8" i="70" s="1"/>
  <c r="T3" i="71"/>
  <c r="T8" i="71" s="1"/>
  <c r="T3" i="72"/>
  <c r="T8" i="72" s="1"/>
  <c r="T3" i="73"/>
  <c r="B18" i="74"/>
  <c r="E18" i="74" s="1"/>
  <c r="H18" i="74" s="1"/>
  <c r="K18" i="74" s="1"/>
  <c r="N18" i="74" s="1"/>
  <c r="Q18" i="74" s="1"/>
  <c r="B28" i="74" s="1"/>
  <c r="E28" i="74" s="1"/>
  <c r="H28" i="74" s="1"/>
  <c r="K28" i="74" s="1"/>
  <c r="N28" i="74" s="1"/>
  <c r="Q28" i="74" s="1"/>
  <c r="B38" i="74" s="1"/>
  <c r="E38" i="74" s="1"/>
  <c r="H38" i="74" s="1"/>
  <c r="K38" i="74" s="1"/>
  <c r="N38" i="74" s="1"/>
  <c r="Q38" i="74" s="1"/>
  <c r="B58" i="74" s="1"/>
  <c r="E58" i="74" s="1"/>
  <c r="H58" i="74" s="1"/>
  <c r="K58" i="74" s="1"/>
  <c r="N58" i="74" s="1"/>
  <c r="Q58" i="74" s="1"/>
  <c r="B68" i="74" s="1"/>
  <c r="E68" i="74" s="1"/>
  <c r="H68" i="74" s="1"/>
  <c r="K68" i="74" s="1"/>
  <c r="N68" i="74" s="1"/>
  <c r="Q68" i="74" s="1"/>
  <c r="B78" i="74" s="1"/>
  <c r="E78" i="74" s="1"/>
  <c r="H78" i="74" s="1"/>
  <c r="K78" i="74" s="1"/>
  <c r="N78" i="74" s="1"/>
  <c r="Q78" i="74" s="1"/>
  <c r="Q80" i="74" s="1"/>
  <c r="B18" i="75"/>
  <c r="E18" i="75" s="1"/>
  <c r="H18" i="75" s="1"/>
  <c r="K18" i="75" s="1"/>
  <c r="N18" i="75" s="1"/>
  <c r="Q18" i="75" s="1"/>
  <c r="B28" i="75" s="1"/>
  <c r="E28" i="75" s="1"/>
  <c r="H28" i="75" s="1"/>
  <c r="K28" i="75" s="1"/>
  <c r="N28" i="75" s="1"/>
  <c r="Q28" i="75" s="1"/>
  <c r="B38" i="75" s="1"/>
  <c r="E38" i="75" s="1"/>
  <c r="H38" i="75" s="1"/>
  <c r="K38" i="75" s="1"/>
  <c r="N38" i="75" s="1"/>
  <c r="Q38" i="75" s="1"/>
  <c r="B58" i="75" s="1"/>
  <c r="E58" i="75" s="1"/>
  <c r="H58" i="75" s="1"/>
  <c r="K58" i="75" s="1"/>
  <c r="N58" i="75" s="1"/>
  <c r="Q58" i="75" s="1"/>
  <c r="B68" i="75" s="1"/>
  <c r="E68" i="75" s="1"/>
  <c r="H68" i="75" s="1"/>
  <c r="K68" i="75" s="1"/>
  <c r="N68" i="75" s="1"/>
  <c r="Q68" i="75" s="1"/>
  <c r="B78" i="75" s="1"/>
  <c r="E78" i="75" s="1"/>
  <c r="H78" i="75" s="1"/>
  <c r="K78" i="75" s="1"/>
  <c r="N78" i="75" s="1"/>
  <c r="Q78" i="75" s="1"/>
  <c r="Q80" i="75" s="1"/>
  <c r="T4" i="76"/>
  <c r="T8" i="76"/>
  <c r="T43" i="76"/>
  <c r="T44" i="76" s="1"/>
  <c r="T8" i="75"/>
  <c r="T4" i="74"/>
  <c r="T8" i="74"/>
  <c r="T43" i="74"/>
  <c r="T44" i="74" s="1"/>
  <c r="T4" i="68"/>
  <c r="T8" i="68"/>
  <c r="T43" i="68"/>
  <c r="T44" i="68" s="1"/>
  <c r="T8" i="67"/>
  <c r="T4" i="67"/>
  <c r="T4" i="66"/>
  <c r="T8" i="66"/>
  <c r="T43" i="66"/>
  <c r="T44" i="66" s="1"/>
  <c r="E3" i="52"/>
  <c r="T3" i="52" s="1"/>
  <c r="R77" i="52"/>
  <c r="Q77" i="52"/>
  <c r="O77" i="52"/>
  <c r="N77" i="52"/>
  <c r="L77" i="52"/>
  <c r="K77" i="52"/>
  <c r="I77" i="52"/>
  <c r="H77" i="52"/>
  <c r="F77" i="52"/>
  <c r="E77" i="52"/>
  <c r="C77" i="52"/>
  <c r="B77" i="52"/>
  <c r="R67" i="52"/>
  <c r="Q67" i="52"/>
  <c r="O67" i="52"/>
  <c r="N67" i="52"/>
  <c r="L67" i="52"/>
  <c r="K67" i="52"/>
  <c r="I67" i="52"/>
  <c r="H67" i="52"/>
  <c r="F67" i="52"/>
  <c r="E67" i="52"/>
  <c r="C67" i="52"/>
  <c r="B67" i="52"/>
  <c r="R57" i="52"/>
  <c r="Q57" i="52"/>
  <c r="O57" i="52"/>
  <c r="N57" i="52"/>
  <c r="L57" i="52"/>
  <c r="K57" i="52"/>
  <c r="I57" i="52"/>
  <c r="H57" i="52"/>
  <c r="F57" i="52"/>
  <c r="E57" i="52"/>
  <c r="C57" i="52"/>
  <c r="B57" i="52"/>
  <c r="R37" i="52"/>
  <c r="Q37" i="52"/>
  <c r="O37" i="52"/>
  <c r="N37" i="52"/>
  <c r="L37" i="52"/>
  <c r="K37" i="52"/>
  <c r="I37" i="52"/>
  <c r="H37" i="52"/>
  <c r="F37" i="52"/>
  <c r="E37" i="52"/>
  <c r="C37" i="52"/>
  <c r="B37" i="52"/>
  <c r="R27" i="52"/>
  <c r="Q27" i="52"/>
  <c r="O27" i="52"/>
  <c r="N27" i="52"/>
  <c r="L27" i="52"/>
  <c r="K27" i="52"/>
  <c r="I27" i="52"/>
  <c r="H27" i="52"/>
  <c r="F27" i="52"/>
  <c r="E27" i="52"/>
  <c r="C27" i="52"/>
  <c r="B27" i="52"/>
  <c r="R17" i="52"/>
  <c r="Q17" i="52"/>
  <c r="O17" i="52"/>
  <c r="N17" i="52"/>
  <c r="L17" i="52"/>
  <c r="K17" i="52"/>
  <c r="I17" i="52"/>
  <c r="H17" i="52"/>
  <c r="F17" i="52"/>
  <c r="E17" i="52"/>
  <c r="C17" i="52"/>
  <c r="B17" i="52"/>
  <c r="B18" i="52" s="1"/>
  <c r="T4" i="70" l="1"/>
  <c r="T4" i="72"/>
  <c r="P69" i="67"/>
  <c r="P29" i="66"/>
  <c r="P69" i="74"/>
  <c r="P29" i="68"/>
  <c r="P19" i="68"/>
  <c r="P59" i="74"/>
  <c r="P29" i="67"/>
  <c r="P49" i="74"/>
  <c r="P49" i="66"/>
  <c r="P69" i="70"/>
  <c r="P19" i="70"/>
  <c r="P59" i="70"/>
  <c r="P9" i="70"/>
  <c r="P49" i="70"/>
  <c r="P29" i="70"/>
  <c r="P19" i="66"/>
  <c r="P9" i="74"/>
  <c r="P59" i="66"/>
  <c r="P49" i="68"/>
  <c r="P29" i="74"/>
  <c r="P49" i="67"/>
  <c r="P69" i="66"/>
  <c r="D59" i="76"/>
  <c r="P29" i="76"/>
  <c r="T4" i="73"/>
  <c r="T8" i="69"/>
  <c r="P19" i="76"/>
  <c r="P59" i="76"/>
  <c r="P59" i="68"/>
  <c r="P9" i="66"/>
  <c r="P69" i="76"/>
  <c r="T4" i="71"/>
  <c r="P69" i="71" s="1"/>
  <c r="P59" i="67"/>
  <c r="P9" i="67"/>
  <c r="A59" i="74"/>
  <c r="T4" i="75"/>
  <c r="P19" i="75" s="1"/>
  <c r="P69" i="72"/>
  <c r="P19" i="72"/>
  <c r="P59" i="72"/>
  <c r="P9" i="72"/>
  <c r="P49" i="72"/>
  <c r="P29" i="72"/>
  <c r="P19" i="74"/>
  <c r="P9" i="76"/>
  <c r="P9" i="68"/>
  <c r="P49" i="76"/>
  <c r="P19" i="67"/>
  <c r="P69" i="68"/>
  <c r="T8" i="52"/>
  <c r="J49" i="67"/>
  <c r="T8" i="73"/>
  <c r="D19" i="73" s="1"/>
  <c r="D19" i="70"/>
  <c r="D69" i="70"/>
  <c r="G9" i="70"/>
  <c r="G49" i="70"/>
  <c r="J19" i="72"/>
  <c r="E18" i="52"/>
  <c r="H18" i="52" s="1"/>
  <c r="K18" i="52" s="1"/>
  <c r="D59" i="68"/>
  <c r="J49" i="75"/>
  <c r="T4" i="69"/>
  <c r="D49" i="70"/>
  <c r="G59" i="70"/>
  <c r="J49" i="70"/>
  <c r="M9" i="74"/>
  <c r="D59" i="66"/>
  <c r="A19" i="70"/>
  <c r="A69" i="72"/>
  <c r="D59" i="74"/>
  <c r="N18" i="52"/>
  <c r="Q18" i="52" s="1"/>
  <c r="B28" i="52" s="1"/>
  <c r="E28" i="52" s="1"/>
  <c r="H28" i="52" s="1"/>
  <c r="K28" i="52" s="1"/>
  <c r="N28" i="52" s="1"/>
  <c r="Q28" i="52" s="1"/>
  <c r="B38" i="52" s="1"/>
  <c r="E38" i="52" s="1"/>
  <c r="H38" i="52" s="1"/>
  <c r="K38" i="52" s="1"/>
  <c r="N38" i="52" s="1"/>
  <c r="Q38" i="52" s="1"/>
  <c r="B58" i="52" s="1"/>
  <c r="E58" i="52" s="1"/>
  <c r="H58" i="52" s="1"/>
  <c r="K58" i="52" s="1"/>
  <c r="N58" i="52" s="1"/>
  <c r="Q58" i="52" s="1"/>
  <c r="B68" i="52" s="1"/>
  <c r="E68" i="52" s="1"/>
  <c r="H68" i="52" s="1"/>
  <c r="K68" i="52" s="1"/>
  <c r="N68" i="52" s="1"/>
  <c r="Q68" i="52" s="1"/>
  <c r="B78" i="52" s="1"/>
  <c r="E78" i="52" s="1"/>
  <c r="H78" i="52" s="1"/>
  <c r="K78" i="52" s="1"/>
  <c r="N78" i="52" s="1"/>
  <c r="Q78" i="52" s="1"/>
  <c r="Q80" i="52" s="1"/>
  <c r="A29" i="76"/>
  <c r="M19" i="76"/>
  <c r="A9" i="76"/>
  <c r="A59" i="76"/>
  <c r="M69" i="76"/>
  <c r="M49" i="76"/>
  <c r="J29" i="76"/>
  <c r="M9" i="76"/>
  <c r="M29" i="76"/>
  <c r="M59" i="76"/>
  <c r="J9" i="76"/>
  <c r="J59" i="76"/>
  <c r="G19" i="76"/>
  <c r="G69" i="76"/>
  <c r="J49" i="76"/>
  <c r="G9" i="76"/>
  <c r="G59" i="76"/>
  <c r="D19" i="76"/>
  <c r="D49" i="76"/>
  <c r="D69" i="76"/>
  <c r="G49" i="76"/>
  <c r="A19" i="76"/>
  <c r="A49" i="76"/>
  <c r="A69" i="76"/>
  <c r="J19" i="76"/>
  <c r="J69" i="76"/>
  <c r="G29" i="76"/>
  <c r="D9" i="76"/>
  <c r="D29" i="76"/>
  <c r="A19" i="75"/>
  <c r="J29" i="75"/>
  <c r="A9" i="75"/>
  <c r="G69" i="75"/>
  <c r="G19" i="75"/>
  <c r="D59" i="75"/>
  <c r="D29" i="75"/>
  <c r="D9" i="75"/>
  <c r="M49" i="74"/>
  <c r="G49" i="74"/>
  <c r="M29" i="74"/>
  <c r="M69" i="74"/>
  <c r="J29" i="74"/>
  <c r="A9" i="74"/>
  <c r="A49" i="74"/>
  <c r="A69" i="74"/>
  <c r="J19" i="74"/>
  <c r="J69" i="74"/>
  <c r="G29" i="74"/>
  <c r="A29" i="74"/>
  <c r="D19" i="74"/>
  <c r="D49" i="74"/>
  <c r="D69" i="74"/>
  <c r="M19" i="74"/>
  <c r="M59" i="74"/>
  <c r="J9" i="74"/>
  <c r="J59" i="74"/>
  <c r="G19" i="74"/>
  <c r="G69" i="74"/>
  <c r="A19" i="74"/>
  <c r="J49" i="74"/>
  <c r="G9" i="74"/>
  <c r="G59" i="74"/>
  <c r="D9" i="74"/>
  <c r="D29" i="74"/>
  <c r="A29" i="73"/>
  <c r="G69" i="73"/>
  <c r="G19" i="73"/>
  <c r="J19" i="73"/>
  <c r="A69" i="73"/>
  <c r="D9" i="72"/>
  <c r="D19" i="72"/>
  <c r="G9" i="72"/>
  <c r="D29" i="72"/>
  <c r="G29" i="72"/>
  <c r="J49" i="72"/>
  <c r="A49" i="72"/>
  <c r="D59" i="72"/>
  <c r="D69" i="72"/>
  <c r="D49" i="72"/>
  <c r="G59" i="72"/>
  <c r="J69" i="72"/>
  <c r="M9" i="72"/>
  <c r="A19" i="72"/>
  <c r="G49" i="72"/>
  <c r="J29" i="72"/>
  <c r="M69" i="72"/>
  <c r="M49" i="72"/>
  <c r="M19" i="72"/>
  <c r="A59" i="72"/>
  <c r="A29" i="72"/>
  <c r="A9" i="72"/>
  <c r="G69" i="72"/>
  <c r="G19" i="72"/>
  <c r="J59" i="72"/>
  <c r="J9" i="72"/>
  <c r="M59" i="72"/>
  <c r="M29" i="72"/>
  <c r="A19" i="71"/>
  <c r="G49" i="71"/>
  <c r="J29" i="71"/>
  <c r="M69" i="71"/>
  <c r="M49" i="71"/>
  <c r="M19" i="71"/>
  <c r="A59" i="71"/>
  <c r="A29" i="71"/>
  <c r="A9" i="71"/>
  <c r="D69" i="71"/>
  <c r="D49" i="71"/>
  <c r="D19" i="71"/>
  <c r="G59" i="71"/>
  <c r="G9" i="71"/>
  <c r="J49" i="71"/>
  <c r="G69" i="71"/>
  <c r="G19" i="71"/>
  <c r="J59" i="71"/>
  <c r="J9" i="71"/>
  <c r="M59" i="71"/>
  <c r="M29" i="71"/>
  <c r="M9" i="71"/>
  <c r="D59" i="71"/>
  <c r="D29" i="71"/>
  <c r="D9" i="71"/>
  <c r="G29" i="71"/>
  <c r="J69" i="71"/>
  <c r="J19" i="71"/>
  <c r="A69" i="71"/>
  <c r="A49" i="71"/>
  <c r="J29" i="70"/>
  <c r="M69" i="70"/>
  <c r="M49" i="70"/>
  <c r="M19" i="70"/>
  <c r="A59" i="70"/>
  <c r="A29" i="70"/>
  <c r="A9" i="70"/>
  <c r="G69" i="70"/>
  <c r="G19" i="70"/>
  <c r="J59" i="70"/>
  <c r="J9" i="70"/>
  <c r="M59" i="70"/>
  <c r="M29" i="70"/>
  <c r="M9" i="70"/>
  <c r="D59" i="70"/>
  <c r="D29" i="70"/>
  <c r="D9" i="70"/>
  <c r="G29" i="70"/>
  <c r="J69" i="70"/>
  <c r="J19" i="70"/>
  <c r="A69" i="70"/>
  <c r="A49" i="70"/>
  <c r="D69" i="68"/>
  <c r="M49" i="68"/>
  <c r="M69" i="68"/>
  <c r="A49" i="68"/>
  <c r="G29" i="68"/>
  <c r="M9" i="68"/>
  <c r="M29" i="68"/>
  <c r="M59" i="68"/>
  <c r="J9" i="68"/>
  <c r="J59" i="68"/>
  <c r="G19" i="68"/>
  <c r="G69" i="68"/>
  <c r="J29" i="68"/>
  <c r="A19" i="68"/>
  <c r="J19" i="68"/>
  <c r="A9" i="68"/>
  <c r="A29" i="68"/>
  <c r="A59" i="68"/>
  <c r="J49" i="68"/>
  <c r="G9" i="68"/>
  <c r="G59" i="68"/>
  <c r="D19" i="68"/>
  <c r="D49" i="68"/>
  <c r="G49" i="68"/>
  <c r="M19" i="68"/>
  <c r="A69" i="68"/>
  <c r="J69" i="68"/>
  <c r="D9" i="68"/>
  <c r="D29" i="68"/>
  <c r="A9" i="67"/>
  <c r="G59" i="67"/>
  <c r="J69" i="67"/>
  <c r="J19" i="67"/>
  <c r="D69" i="67"/>
  <c r="D49" i="67"/>
  <c r="G29" i="67"/>
  <c r="M59" i="67"/>
  <c r="M29" i="67"/>
  <c r="M9" i="67"/>
  <c r="D9" i="67"/>
  <c r="G9" i="67"/>
  <c r="G49" i="67"/>
  <c r="J29" i="67"/>
  <c r="A69" i="67"/>
  <c r="A49" i="67"/>
  <c r="A19" i="67"/>
  <c r="D19" i="67"/>
  <c r="D59" i="67"/>
  <c r="M69" i="67"/>
  <c r="M49" i="67"/>
  <c r="M19" i="67"/>
  <c r="D29" i="67"/>
  <c r="G69" i="67"/>
  <c r="J59" i="67"/>
  <c r="J9" i="67"/>
  <c r="G19" i="67"/>
  <c r="A59" i="67"/>
  <c r="A29" i="67"/>
  <c r="J19" i="66"/>
  <c r="M19" i="66"/>
  <c r="M49" i="66"/>
  <c r="M69" i="66"/>
  <c r="J9" i="66"/>
  <c r="A19" i="66"/>
  <c r="A49" i="66"/>
  <c r="A69" i="66"/>
  <c r="J69" i="66"/>
  <c r="G29" i="66"/>
  <c r="J29" i="66"/>
  <c r="M9" i="66"/>
  <c r="M29" i="66"/>
  <c r="M59" i="66"/>
  <c r="J59" i="66"/>
  <c r="G19" i="66"/>
  <c r="G69" i="66"/>
  <c r="D19" i="66"/>
  <c r="D49" i="66"/>
  <c r="D69" i="66"/>
  <c r="A9" i="66"/>
  <c r="A29" i="66"/>
  <c r="A59" i="66"/>
  <c r="J49" i="66"/>
  <c r="G9" i="66"/>
  <c r="G59" i="66"/>
  <c r="G49" i="66"/>
  <c r="D9" i="66"/>
  <c r="D29" i="66"/>
  <c r="T43" i="52"/>
  <c r="T44" i="52" s="1"/>
  <c r="E43" i="52"/>
  <c r="A49" i="75" l="1"/>
  <c r="M9" i="73"/>
  <c r="J49" i="73"/>
  <c r="A69" i="75"/>
  <c r="M29" i="75"/>
  <c r="A59" i="75"/>
  <c r="J69" i="73"/>
  <c r="D49" i="75"/>
  <c r="G29" i="73"/>
  <c r="A59" i="73"/>
  <c r="M9" i="75"/>
  <c r="A29" i="75"/>
  <c r="M29" i="73"/>
  <c r="G59" i="73"/>
  <c r="J19" i="75"/>
  <c r="M59" i="75"/>
  <c r="M19" i="75"/>
  <c r="M59" i="73"/>
  <c r="M49" i="73"/>
  <c r="J69" i="75"/>
  <c r="J9" i="75"/>
  <c r="M49" i="75"/>
  <c r="J59" i="73"/>
  <c r="J29" i="73"/>
  <c r="G29" i="75"/>
  <c r="J59" i="75"/>
  <c r="M69" i="75"/>
  <c r="J9" i="69"/>
  <c r="M19" i="73"/>
  <c r="G49" i="73"/>
  <c r="J19" i="69"/>
  <c r="G9" i="69"/>
  <c r="M69" i="69"/>
  <c r="J69" i="69"/>
  <c r="M19" i="69"/>
  <c r="D69" i="73"/>
  <c r="M59" i="69"/>
  <c r="D29" i="69"/>
  <c r="G69" i="69"/>
  <c r="J29" i="69"/>
  <c r="D59" i="69"/>
  <c r="A9" i="69"/>
  <c r="A49" i="73"/>
  <c r="D9" i="73"/>
  <c r="J9" i="73"/>
  <c r="A9" i="73"/>
  <c r="G9" i="73"/>
  <c r="M69" i="73"/>
  <c r="D29" i="73"/>
  <c r="D49" i="73"/>
  <c r="A49" i="69"/>
  <c r="G29" i="69"/>
  <c r="M9" i="69"/>
  <c r="J59" i="69"/>
  <c r="A29" i="69"/>
  <c r="M49" i="69"/>
  <c r="D59" i="73"/>
  <c r="J49" i="69"/>
  <c r="A19" i="73"/>
  <c r="A69" i="69"/>
  <c r="D9" i="69"/>
  <c r="M29" i="69"/>
  <c r="G19" i="69"/>
  <c r="A59" i="69"/>
  <c r="G59" i="75"/>
  <c r="P29" i="69"/>
  <c r="P9" i="71"/>
  <c r="P29" i="71"/>
  <c r="P59" i="69"/>
  <c r="P49" i="69"/>
  <c r="P69" i="73"/>
  <c r="G49" i="75"/>
  <c r="D69" i="75"/>
  <c r="P69" i="75"/>
  <c r="P59" i="71"/>
  <c r="P49" i="71"/>
  <c r="P19" i="69"/>
  <c r="P9" i="73"/>
  <c r="D19" i="75"/>
  <c r="P9" i="75"/>
  <c r="P29" i="75"/>
  <c r="P19" i="71"/>
  <c r="P69" i="69"/>
  <c r="P59" i="73"/>
  <c r="P29" i="73"/>
  <c r="P59" i="75"/>
  <c r="P49" i="75"/>
  <c r="P9" i="69"/>
  <c r="P19" i="73"/>
  <c r="P49" i="73"/>
  <c r="G9" i="75"/>
  <c r="D19" i="69"/>
  <c r="D69" i="69"/>
  <c r="G59" i="69"/>
  <c r="G49" i="69"/>
  <c r="D49" i="69"/>
  <c r="A19" i="69"/>
  <c r="T4" i="52"/>
  <c r="P49" i="52" s="1"/>
  <c r="P59" i="52" l="1"/>
  <c r="P29" i="52"/>
  <c r="P69" i="52"/>
  <c r="P19" i="52"/>
  <c r="P9" i="52"/>
  <c r="J59" i="52"/>
  <c r="G29" i="52"/>
  <c r="M19" i="52"/>
  <c r="M29" i="52"/>
  <c r="A19" i="52"/>
  <c r="A29" i="52"/>
  <c r="A49" i="52"/>
  <c r="D59" i="52"/>
  <c r="D49" i="52"/>
  <c r="J49" i="52"/>
  <c r="D29" i="52"/>
  <c r="D69" i="52"/>
  <c r="G19" i="52"/>
  <c r="G59" i="52"/>
  <c r="G69" i="52"/>
  <c r="M59" i="52"/>
  <c r="M69" i="52"/>
  <c r="D19" i="52"/>
  <c r="J19" i="52"/>
  <c r="J69" i="52"/>
  <c r="A69" i="52"/>
  <c r="J29" i="52"/>
  <c r="A59" i="52"/>
  <c r="M49" i="52"/>
  <c r="G49" i="52"/>
  <c r="A9" i="52"/>
  <c r="D9" i="52"/>
  <c r="J9" i="52"/>
  <c r="G9" i="52"/>
  <c r="M9" i="52"/>
</calcChain>
</file>

<file path=xl/sharedStrings.xml><?xml version="1.0" encoding="utf-8"?>
<sst xmlns="http://schemas.openxmlformats.org/spreadsheetml/2006/main" count="2366" uniqueCount="161">
  <si>
    <t>Solde</t>
  </si>
  <si>
    <t>Premier</t>
  </si>
  <si>
    <t>Dernier</t>
  </si>
  <si>
    <t>Jour du 1</t>
  </si>
  <si>
    <t>LUNDI</t>
  </si>
  <si>
    <t>MARDI</t>
  </si>
  <si>
    <t>MERCREDI</t>
  </si>
  <si>
    <t>JEUDI</t>
  </si>
  <si>
    <t>VENDREDI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</si>
  <si>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</si>
  <si>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</si>
  <si>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</si>
  <si>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</si>
  <si>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</si>
  <si>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</si>
  <si>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</si>
  <si>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</si>
  <si>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</si>
  <si>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</si>
  <si>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</si>
  <si>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</si>
  <si>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Totaux</t>
  </si>
  <si>
    <t xml:space="preserve">Solde fin du mois </t>
  </si>
  <si>
    <t>SAMEDI | DIMANCHE</t>
  </si>
  <si>
    <t>Les informations inscrites dans les grilles sont fournies par les consommateurs et n'engagent en rien la responsabilité de l'ACEF Lanaudière.</t>
  </si>
  <si>
    <t>ACEF Lanaudière, 200 rue de Salaberry bureau 124 Joliette J6E 4G1 – 450 756-1333 – 1 866 414-1333</t>
  </si>
  <si>
    <t>http://www.consommateur.qc.ca/acef-lan/</t>
  </si>
  <si>
    <t xml:space="preserve">ACEF Lanaudière </t>
  </si>
  <si>
    <t>Grille budgétaire calendrier</t>
  </si>
  <si>
    <t>Cette grille budgétaire s'adresse aux personnes qui doivent assurer un suivi serré de leur budget ou qui veulent savoir où va leur argent.</t>
  </si>
  <si>
    <t>L'utiliser permet de contrôler une situation budgétaire problématique ou de se constituer un fonds de roulement.</t>
  </si>
  <si>
    <t>Un fonds de roulement est un «coussin financier» qui diminue le stress et évite les frais bancaires par manque de fonds dans le compte.</t>
  </si>
  <si>
    <r>
      <t xml:space="preserve">Choisissez celui qui correspond à votre situation: le </t>
    </r>
    <r>
      <rPr>
        <b/>
        <i/>
        <sz val="11"/>
        <color theme="1"/>
        <rFont val="Calibri"/>
        <family val="2"/>
        <scheme val="minor"/>
      </rPr>
      <t>standard</t>
    </r>
    <r>
      <rPr>
        <sz val="11"/>
        <color theme="1"/>
        <rFont val="Calibri"/>
        <family val="2"/>
        <scheme val="minor"/>
      </rPr>
      <t xml:space="preserve"> si vous n'avez pas d'enfants, le </t>
    </r>
    <r>
      <rPr>
        <b/>
        <i/>
        <sz val="11"/>
        <color theme="1"/>
        <rFont val="Calibri"/>
        <family val="2"/>
        <scheme val="minor"/>
      </rPr>
      <t>famille</t>
    </r>
    <r>
      <rPr>
        <sz val="11"/>
        <color theme="1"/>
        <rFont val="Calibri"/>
        <family val="2"/>
        <scheme val="minor"/>
      </rPr>
      <t xml:space="preserve"> si vous en avez et le </t>
    </r>
    <r>
      <rPr>
        <b/>
        <i/>
        <sz val="11"/>
        <color theme="1"/>
        <rFont val="Calibri"/>
        <family val="2"/>
        <scheme val="minor"/>
      </rPr>
      <t>retraite</t>
    </r>
    <r>
      <rPr>
        <sz val="11"/>
        <color theme="1"/>
        <rFont val="Calibri"/>
        <family val="2"/>
        <scheme val="minor"/>
      </rPr>
      <t xml:space="preserve"> si vous en êtes à cette étape.</t>
    </r>
  </si>
  <si>
    <t>Utilisez un onglet à la fois pour chacun des mois de l'année.</t>
  </si>
  <si>
    <t>Les calculs se font automatiquement.</t>
  </si>
  <si>
    <r>
      <t xml:space="preserve">Indiquez le </t>
    </r>
    <r>
      <rPr>
        <b/>
        <i/>
        <sz val="11"/>
        <color theme="1"/>
        <rFont val="Calibri"/>
        <family val="2"/>
        <scheme val="minor"/>
      </rPr>
      <t>Solde début du mois</t>
    </r>
    <r>
      <rPr>
        <sz val="11"/>
        <color theme="1"/>
        <rFont val="Calibri"/>
        <family val="2"/>
        <scheme val="minor"/>
      </rPr>
      <t xml:space="preserve"> en vous référant au solde de votre compte courant à la toute fin du mois précédent.</t>
    </r>
  </si>
  <si>
    <t>Tout d'abord, inscrivez aux dates pertinentes les entrées et sorties d'argent incontournables pour le mois: revenus garantis, obligations et dépenses essentielles.</t>
  </si>
  <si>
    <r>
      <t xml:space="preserve">Essayez de faire cela avant le début du mois pour vous assurer que vos finances du mois sont équilibrées. Le </t>
    </r>
    <r>
      <rPr>
        <b/>
        <i/>
        <sz val="11"/>
        <color theme="1"/>
        <rFont val="Calibri"/>
        <family val="2"/>
        <scheme val="minor"/>
      </rPr>
      <t>Solde fin du mois</t>
    </r>
    <r>
      <rPr>
        <sz val="11"/>
        <color theme="1"/>
        <rFont val="Calibri"/>
        <family val="2"/>
        <scheme val="minor"/>
      </rPr>
      <t xml:space="preserve"> est alors positif.</t>
    </r>
  </si>
  <si>
    <r>
      <t>Si vous constatez que le mois est déficitaire (</t>
    </r>
    <r>
      <rPr>
        <b/>
        <i/>
        <sz val="11"/>
        <color theme="1"/>
        <rFont val="Calibri"/>
        <family val="2"/>
        <scheme val="minor"/>
      </rPr>
      <t>Solde fin du mois</t>
    </r>
    <r>
      <rPr>
        <sz val="11"/>
        <color theme="1"/>
        <rFont val="Calibri"/>
        <family val="2"/>
        <scheme val="minor"/>
      </rPr>
      <t xml:space="preserve"> négatif), revoyez vos transactions pour vous assurer que vos revenus couvrent toutes vos dépenses. </t>
    </r>
  </si>
  <si>
    <t>Ensuite, suivez votre calendrier du mois et ajoutez ou modifiez les données selon la réalité. Assurez-vous que les ajouts ou modifications ne créent pas de déficit.</t>
  </si>
  <si>
    <r>
      <t xml:space="preserve">À la fin du mois, vérifiez que le </t>
    </r>
    <r>
      <rPr>
        <b/>
        <i/>
        <sz val="11"/>
        <color theme="1"/>
        <rFont val="Calibri"/>
        <family val="2"/>
        <scheme val="minor"/>
      </rPr>
      <t>Solde fin du mois</t>
    </r>
    <r>
      <rPr>
        <sz val="11"/>
        <color theme="1"/>
        <rFont val="Calibri"/>
        <family val="2"/>
        <scheme val="minor"/>
      </rPr>
      <t xml:space="preserve"> est exact en le comparant au solde de votre compte courant. S'il y a une différence, cherchez à comprendre pourquoi.</t>
    </r>
  </si>
  <si>
    <t>Cette grille budgétaire ne permet pas d'obtenir un portrait annuel global de votre situation financière. D'autres grilles sont disponibles à cet effet sur notre site internet.</t>
  </si>
  <si>
    <t>Les feuilles de calculs sont protégées afin d'éviter une corruption des formules mathématiques.</t>
  </si>
  <si>
    <t>Attention ! N'enlevez cette protection que si vous connaissez bien le fonctionnement d'un chiffrier. Il y a risque d'obtenir de faux résultats sinon.</t>
  </si>
  <si>
    <r>
      <t xml:space="preserve">Le mot de passe requis pour modifier une feuille protégée est:     </t>
    </r>
    <r>
      <rPr>
        <b/>
        <i/>
        <sz val="10"/>
        <rFont val="Arial"/>
        <family val="2"/>
      </rPr>
      <t>aceflanaudiere</t>
    </r>
    <r>
      <rPr>
        <sz val="11"/>
        <color theme="1"/>
        <rFont val="Calibri"/>
        <family val="2"/>
        <scheme val="minor"/>
      </rPr>
      <t xml:space="preserve"> </t>
    </r>
  </si>
  <si>
    <t>Cette œuvre est mise à disposition sous licence Attribution -</t>
  </si>
  <si>
    <t>Pas d’Utilisation Commerciale - Partage dans les Mêmes Conditions</t>
  </si>
  <si>
    <t>http://creativecommons.org/licenses/by-nc-sa/2.5/ca/deed.fr</t>
  </si>
  <si>
    <t>AIDE-MÉMOIRE BUDGÉTAIRE STANDARD</t>
  </si>
  <si>
    <t>QUOI?</t>
  </si>
  <si>
    <t>COMBIEN?</t>
  </si>
  <si>
    <t>QUAND?                         (réception - échéance)</t>
  </si>
  <si>
    <t>À QUELLE FRÉQUENCE?</t>
  </si>
  <si>
    <t>DESCRIPTION</t>
  </si>
  <si>
    <t>montant en $</t>
  </si>
  <si>
    <t>jour de la semaine            ou date</t>
  </si>
  <si>
    <t>par semaine, 2 semaines, mois, 3 mois, année…</t>
  </si>
  <si>
    <t>crédit de TPS du Canada</t>
  </si>
  <si>
    <t>crédit d'impôt pour solidarité du Québec</t>
  </si>
  <si>
    <t>allocation logement</t>
  </si>
  <si>
    <t>autre:</t>
  </si>
  <si>
    <t>taxes municipales et scolaires</t>
  </si>
  <si>
    <t>électricité et chauffage (huile, bois, propane)</t>
  </si>
  <si>
    <t>permis et immatriculation SAAQ</t>
  </si>
  <si>
    <t xml:space="preserve">assurance auto </t>
  </si>
  <si>
    <t>autres assurances (vie, invalidité…):</t>
  </si>
  <si>
    <t>prêt ou location auto</t>
  </si>
  <si>
    <t>prêt personnel</t>
  </si>
  <si>
    <t>prêt étudiant</t>
  </si>
  <si>
    <t>carte de crédit</t>
  </si>
  <si>
    <t>carte de crédit du conjoint</t>
  </si>
  <si>
    <t>marge de crédit</t>
  </si>
  <si>
    <t>frais bancaires</t>
  </si>
  <si>
    <t>épicerie</t>
  </si>
  <si>
    <t>restaurant</t>
  </si>
  <si>
    <t>dépenses personnelles (tabac, alcool, cafés, loteries...)</t>
  </si>
  <si>
    <t>dépenses personnelles du conjoint</t>
  </si>
  <si>
    <t>transport en commun, taxi, covoiturage, stationnement</t>
  </si>
  <si>
    <t>essence</t>
  </si>
  <si>
    <t>médicaments</t>
  </si>
  <si>
    <t>pharmacie, produits naturels…</t>
  </si>
  <si>
    <t>loisirs (sorties, cours, gym, livres, hobbies...)</t>
  </si>
  <si>
    <t>vêtements, chaussures, accessoires…</t>
  </si>
  <si>
    <t>entretien auto, assistance routière</t>
  </si>
  <si>
    <t>soins de santé (dentiste, optométriste, masso...)</t>
  </si>
  <si>
    <t>vacances</t>
  </si>
  <si>
    <t>divers (rapport d'impôt, photos, réparation ordi...)</t>
  </si>
  <si>
    <t>imprévus (contravention, invitation mariage...)</t>
  </si>
  <si>
    <t>AIDE-MÉMOIRE BUDGÉTAIRE FAMILLE</t>
  </si>
  <si>
    <t>allocation pour enfants du Québec</t>
  </si>
  <si>
    <t>allocation pour enfants du Canada</t>
  </si>
  <si>
    <t>pension alimentaire à recevoir</t>
  </si>
  <si>
    <t>versement anticipé crédit d'impôt pour frais de garde</t>
  </si>
  <si>
    <t>pension alimentaire à payer</t>
  </si>
  <si>
    <t>dépenses des enfants (cours, activités, $ de poche…)</t>
  </si>
  <si>
    <t>frais scolaires (facture de l'école, matériel, sorties…)</t>
  </si>
  <si>
    <t>soins de santé (dentiste, optométriste, masso, ortho...)</t>
  </si>
  <si>
    <t>AIDE-MÉMOIRE BUDGÉTAIRE RETRAITE</t>
  </si>
  <si>
    <t>régime de rentes du Québec</t>
  </si>
  <si>
    <t>régime de retraite offert par l'employeur</t>
  </si>
  <si>
    <t>régime de rentes du Québec du conjoint</t>
  </si>
  <si>
    <t>régime de retraite offert par l'employeur du conjoint</t>
  </si>
  <si>
    <t>FERR</t>
  </si>
  <si>
    <t>FERR du conjoint</t>
  </si>
  <si>
    <t>crédit d'impôt pour maintien à domicile des aînés</t>
  </si>
  <si>
    <t xml:space="preserve">aide à domicile (popote roulante, ménage…) </t>
  </si>
  <si>
    <t>NOTES PERSONNELLES :</t>
  </si>
  <si>
    <r>
      <t xml:space="preserve">Il y a 3 onglets </t>
    </r>
    <r>
      <rPr>
        <b/>
        <i/>
        <sz val="12"/>
        <color rgb="FFFFFFCC"/>
        <rFont val="Arial"/>
        <family val="2"/>
      </rPr>
      <t>Aide-mémoire</t>
    </r>
    <r>
      <rPr>
        <sz val="12"/>
        <color rgb="FFFFFFCC"/>
        <rFont val="Arial"/>
        <family val="2"/>
      </rPr>
      <t>.</t>
    </r>
  </si>
  <si>
    <t>$ +</t>
  </si>
  <si>
    <t>$ -</t>
  </si>
  <si>
    <t>REVENUS                      $ +</t>
  </si>
  <si>
    <t>REVENUS                                                  $ +</t>
  </si>
  <si>
    <t>REVENUS                             $ +</t>
  </si>
  <si>
    <t>DÉPENSES COURANTES                            $ -</t>
  </si>
  <si>
    <t xml:space="preserve">ENTRÉES D'ARGENT </t>
  </si>
  <si>
    <t xml:space="preserve">SORTIES D'ARGENT </t>
  </si>
  <si>
    <t>DÉPENSES COURANTES                   $ -</t>
  </si>
  <si>
    <t>$+</t>
  </si>
  <si>
    <t xml:space="preserve"> (entrées) et </t>
  </si>
  <si>
    <t>$-</t>
  </si>
  <si>
    <r>
      <t xml:space="preserve">Inscrivez-y le détail des informations sur vos revenus, vos obligations et toutes vos autres dépenses dans les colonnes </t>
    </r>
    <r>
      <rPr>
        <b/>
        <i/>
        <sz val="11"/>
        <color theme="1"/>
        <rFont val="Calibri"/>
        <family val="2"/>
        <scheme val="minor"/>
      </rPr>
      <t xml:space="preserve">Quoi </t>
    </r>
    <r>
      <rPr>
        <i/>
        <sz val="11"/>
        <color theme="1"/>
        <rFont val="Calibri"/>
        <family val="2"/>
        <scheme val="minor"/>
      </rPr>
      <t>(</t>
    </r>
    <r>
      <rPr>
        <i/>
        <sz val="10"/>
        <color theme="1"/>
        <rFont val="Calibri"/>
        <family val="2"/>
        <scheme val="minor"/>
      </rPr>
      <t>Description)</t>
    </r>
    <r>
      <rPr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Combien</t>
    </r>
    <r>
      <rPr>
        <sz val="11"/>
        <color theme="1"/>
        <rFont val="Calibri"/>
        <family val="2"/>
        <scheme val="minor"/>
      </rPr>
      <t xml:space="preserve">, </t>
    </r>
    <r>
      <rPr>
        <b/>
        <i/>
        <sz val="11"/>
        <color theme="1"/>
        <rFont val="Calibri"/>
        <family val="2"/>
        <scheme val="minor"/>
      </rPr>
      <t>Quand</t>
    </r>
    <r>
      <rPr>
        <sz val="11"/>
        <color theme="1"/>
        <rFont val="Calibri"/>
        <family val="2"/>
        <scheme val="minor"/>
      </rPr>
      <t xml:space="preserve">et </t>
    </r>
    <r>
      <rPr>
        <b/>
        <i/>
        <sz val="11"/>
        <color theme="1"/>
        <rFont val="Calibri"/>
        <family val="2"/>
        <scheme val="minor"/>
      </rPr>
      <t>Fréquence</t>
    </r>
    <r>
      <rPr>
        <sz val="11"/>
        <color theme="1"/>
        <rFont val="Calibri"/>
        <family val="2"/>
        <scheme val="minor"/>
      </rPr>
      <t>.</t>
    </r>
  </si>
  <si>
    <r>
      <t xml:space="preserve">N'oubiez pas d'ajuster le contenu </t>
    </r>
    <r>
      <rPr>
        <sz val="11"/>
        <color theme="1"/>
        <rFont val="Calibri"/>
        <family val="2"/>
        <scheme val="minor"/>
      </rPr>
      <t>s'il y a des changements en cours d'année.</t>
    </r>
  </si>
  <si>
    <r>
      <t>Utilisez l'</t>
    </r>
    <r>
      <rPr>
        <b/>
        <i/>
        <sz val="11"/>
        <color theme="1"/>
        <rFont val="Calibri"/>
        <family val="2"/>
        <scheme val="minor"/>
      </rPr>
      <t>Aide-mémoire</t>
    </r>
    <r>
      <rPr>
        <sz val="11"/>
        <color theme="1"/>
        <rFont val="Calibri"/>
        <family val="2"/>
        <scheme val="minor"/>
      </rPr>
      <t xml:space="preserve"> pour planifier chaque mois de votre grille budgétaire calendrier.</t>
    </r>
  </si>
  <si>
    <r>
      <t xml:space="preserve">Il y a 12 onglets de </t>
    </r>
    <r>
      <rPr>
        <b/>
        <i/>
        <sz val="12"/>
        <rFont val="Arial"/>
        <family val="2"/>
      </rPr>
      <t xml:space="preserve">Janvier </t>
    </r>
    <r>
      <rPr>
        <sz val="11"/>
        <rFont val="Calibri"/>
        <family val="2"/>
        <scheme val="minor"/>
      </rPr>
      <t>à</t>
    </r>
    <r>
      <rPr>
        <b/>
        <i/>
        <sz val="12"/>
        <rFont val="Arial"/>
        <family val="2"/>
      </rPr>
      <t xml:space="preserve"> Décembre</t>
    </r>
    <r>
      <rPr>
        <sz val="11"/>
        <color theme="1"/>
        <rFont val="Calibri"/>
        <family val="2"/>
        <scheme val="minor"/>
      </rPr>
      <t xml:space="preserve"> pour couvrir toute l'année. </t>
    </r>
  </si>
  <si>
    <t xml:space="preserve">Pour voir une copie de cette licence, visitez: </t>
  </si>
  <si>
    <t xml:space="preserve">Vous pouvez entrer vos données seulement dans les cellules prévues à cet effet. </t>
  </si>
  <si>
    <t>Si vous manquez de lignes pour les transactions d'un jour, utilisez les lignes du lendemain pour y inscrire les sorties d'argent ne pouvant être inscrites le jour même.</t>
  </si>
  <si>
    <r>
      <t>L'impression de l'</t>
    </r>
    <r>
      <rPr>
        <b/>
        <i/>
        <sz val="11"/>
        <color theme="1"/>
        <rFont val="Calibri"/>
        <family val="2"/>
        <scheme val="minor"/>
      </rPr>
      <t>Aide-mémoire</t>
    </r>
    <r>
      <rPr>
        <sz val="11"/>
        <color theme="1"/>
        <rFont val="Calibri"/>
        <family val="2"/>
        <scheme val="minor"/>
      </rPr>
      <t xml:space="preserve"> peut être facilitante. Il faut du papier de format légal (8 ½ X 14).</t>
    </r>
  </si>
  <si>
    <t>L'impression du calendrier du mois courant peut faciliter le suivi au quotidien. Il faut 2 feuilles de format légal (8 ½ X 14) imprimées en recto seulement puis collées ensemble.</t>
  </si>
  <si>
    <t>paie nette, aide sociale, assurance-emploi…</t>
  </si>
  <si>
    <t>loyer, hypothèque, frais de condo</t>
  </si>
  <si>
    <t>téléphone / cellulaire, télévision, internet…</t>
  </si>
  <si>
    <t>cadeaux, fêtes</t>
  </si>
  <si>
    <t>paie nette et prestation du conjoint</t>
  </si>
  <si>
    <t>animaux (nourriture, litière, vétérinaire, médaille...)</t>
  </si>
  <si>
    <t>coiffure, esthétique…</t>
  </si>
  <si>
    <t>garderie, surveillance dîner, camp de jour…</t>
  </si>
  <si>
    <t>sécurité de la vieillesse / supplément de revenu garanti</t>
  </si>
  <si>
    <t>sécurité de la vieillesse / supplément du conjoint</t>
  </si>
  <si>
    <t>transport en commun / adapté, taxi, stationnement</t>
  </si>
  <si>
    <t>assurance habitation (propriétaire ou locataire)</t>
  </si>
  <si>
    <t>entretien maison, déneigeur, piscine, literie, électros...</t>
  </si>
  <si>
    <t>autre (impôt, contravention…):</t>
  </si>
  <si>
    <r>
      <t xml:space="preserve">Les lignes sous les colonnes                </t>
    </r>
    <r>
      <rPr>
        <sz val="11"/>
        <color theme="1"/>
        <rFont val="Segoe UI Symbol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</t>
    </r>
  </si>
  <si>
    <t xml:space="preserve"> (sorties) vous permettent d'indiquer les montants pour chaque entrée ou sortie d'argent.</t>
  </si>
  <si>
    <r>
      <t>Les lignes sous les dates (</t>
    </r>
    <r>
      <rPr>
        <b/>
        <sz val="11"/>
        <color theme="1"/>
        <rFont val="Calibri"/>
        <family val="2"/>
        <scheme val="minor"/>
      </rPr>
      <t xml:space="preserve">01 </t>
    </r>
    <r>
      <rPr>
        <sz val="11"/>
        <color theme="1"/>
        <rFont val="Calibri"/>
        <family val="2"/>
        <scheme val="minor"/>
      </rPr>
      <t>à</t>
    </r>
    <r>
      <rPr>
        <b/>
        <sz val="11"/>
        <color theme="1"/>
        <rFont val="Calibri"/>
        <family val="2"/>
        <scheme val="minor"/>
      </rPr>
      <t xml:space="preserve"> 31</t>
    </r>
    <r>
      <rPr>
        <sz val="11"/>
        <color theme="1"/>
        <rFont val="Calibri"/>
        <family val="2"/>
        <scheme val="minor"/>
      </rPr>
      <t>) vous permettent de décrire les entrées et sorties d'argent pour chaque jour.</t>
    </r>
  </si>
  <si>
    <t>Ce montant positif est la marge de manœuvre financière qu'il vous reste pour les autres dépenses courantes ou irrégulières, dont les imprévus.</t>
  </si>
  <si>
    <t>Si vous constatez que votre mois est équilibré mais que le solde de certaines journées est déficitaire, reportez certaines dépenses à plus tard, avant la fin du mois.</t>
  </si>
  <si>
    <t>Enfin, recommencez pour le mois suivant.</t>
  </si>
  <si>
    <t>épargnes (fonds de roulement, REER, CELI…)</t>
  </si>
  <si>
    <t>épargnes (fonds de roulement, REER, REEE, CELI…)</t>
  </si>
  <si>
    <t>épargnes (fonds de roulement, CELI...)</t>
  </si>
  <si>
    <t>DÉPENSES IRRÉGULIÈRES                 $ -</t>
  </si>
  <si>
    <t>DÉPENSES COURANTES                 $ -</t>
  </si>
  <si>
    <t>OBLIGATIONS             $ -</t>
  </si>
  <si>
    <t>OBLIGATIONS               $ -</t>
  </si>
  <si>
    <t>DÉPENSES IRRÉGULIÈRES                                 $ -</t>
  </si>
  <si>
    <t>DÉPENSES IRRÉGULIÈRES                     $ -</t>
  </si>
  <si>
    <t>OBLIGATIONS                      $ -</t>
  </si>
  <si>
    <t>Attention! Tous les montants d'entrées augmentent le solde alors que tous les montants de sorties le diminuent. Une erreur de colonne entraîne un faux solde.</t>
  </si>
  <si>
    <t xml:space="preserve">Solde début du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</si>
</sst>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dd"/>
    <numFmt numFmtId="166" formatCode="#,##0.00\ [$$-C0C];[Red]\-#,##0.00\ [$$-C0C]"/>
  </numFmts>
  <fonts count="3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opperplate Gothic Bold"/>
      <family val="2"/>
    </font>
    <font>
      <sz val="9"/>
      <name val="Calibri"/>
      <family val="2"/>
      <scheme val="minor"/>
    </font>
    <font>
      <sz val="12"/>
      <name val="FreeSans"/>
      <family val="2"/>
    </font>
    <font>
      <sz val="12"/>
      <color indexed="9"/>
      <name val="FreesSans"/>
    </font>
    <font>
      <sz val="10"/>
      <name val="FreesSans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3"/>
      <color rgb="FFFF0000"/>
      <name val="FreeSans"/>
      <family val="2"/>
    </font>
    <font>
      <b/>
      <sz val="11"/>
      <name val="FreeSans"/>
      <family val="2"/>
    </font>
    <font>
      <b/>
      <sz val="12"/>
      <name val="FreeSans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FFCC"/>
      <name val="Calibri"/>
      <family val="2"/>
      <scheme val="minor"/>
    </font>
    <font>
      <sz val="11"/>
      <color theme="1"/>
      <name val="Segoe UI Symbol"/>
      <family val="2"/>
    </font>
    <font>
      <sz val="11"/>
      <color rgb="FFFFFFCC"/>
      <name val="Calibri"/>
      <family val="2"/>
      <scheme val="minor"/>
    </font>
    <font>
      <b/>
      <i/>
      <sz val="12"/>
      <color rgb="FFFFFFCC"/>
      <name val="Arial"/>
      <family val="2"/>
    </font>
    <font>
      <sz val="12"/>
      <color rgb="FFFFFFCC"/>
      <name val="Arial"/>
      <family val="2"/>
    </font>
    <font>
      <i/>
      <sz val="9"/>
      <name val="Arial"/>
      <family val="2"/>
    </font>
    <font>
      <sz val="9"/>
      <color indexed="12"/>
      <name val="Arial"/>
      <family val="2"/>
    </font>
    <font>
      <b/>
      <sz val="11"/>
      <color rgb="FF99CC00"/>
      <name val="Calibri"/>
      <family val="2"/>
      <scheme val="minor"/>
    </font>
    <font>
      <b/>
      <sz val="11"/>
      <color rgb="FFFFFFCC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Segoe UI Symbol"/>
      <family val="2"/>
    </font>
    <font>
      <sz val="12"/>
      <name val="Segoe UI Symbo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79998168889431442"/>
        <bgColor rgb="FF99CC00"/>
      </patternFill>
    </fill>
    <fill>
      <patternFill patternType="solid">
        <fgColor theme="9" tint="0.79998168889431442"/>
        <bgColor rgb="FFFF0000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/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1" tint="0.499984740745262"/>
      </left>
      <right style="medium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medium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164" fontId="4" fillId="0" borderId="27" xfId="0" applyNumberFormat="1" applyFont="1" applyBorder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166" fontId="9" fillId="0" borderId="0" xfId="0" applyNumberFormat="1" applyFont="1"/>
    <xf numFmtId="10" fontId="10" fillId="0" borderId="0" xfId="0" applyNumberFormat="1" applyFont="1"/>
    <xf numFmtId="0" fontId="10" fillId="0" borderId="0" xfId="0" applyFont="1"/>
    <xf numFmtId="0" fontId="11" fillId="0" borderId="0" xfId="0" applyFont="1"/>
    <xf numFmtId="0" fontId="15" fillId="0" borderId="0" xfId="0" applyFont="1" applyAlignment="1">
      <alignment horizontal="center"/>
    </xf>
    <xf numFmtId="44" fontId="0" fillId="0" borderId="0" xfId="1" applyFont="1" applyProtection="1"/>
    <xf numFmtId="0" fontId="0" fillId="0" borderId="38" xfId="0" applyBorder="1" applyAlignment="1">
      <alignment horizontal="center" vertical="center"/>
    </xf>
    <xf numFmtId="0" fontId="16" fillId="0" borderId="0" xfId="0" applyFont="1"/>
    <xf numFmtId="0" fontId="1" fillId="0" borderId="38" xfId="0" applyFont="1" applyBorder="1" applyAlignment="1">
      <alignment horizontal="center" vertical="center"/>
    </xf>
    <xf numFmtId="165" fontId="6" fillId="7" borderId="7" xfId="0" applyNumberFormat="1" applyFont="1" applyFill="1" applyBorder="1" applyAlignment="1">
      <alignment horizontal="left"/>
    </xf>
    <xf numFmtId="0" fontId="23" fillId="5" borderId="6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165" fontId="6" fillId="7" borderId="5" xfId="0" applyNumberFormat="1" applyFont="1" applyFill="1" applyBorder="1" applyAlignment="1">
      <alignment horizontal="left"/>
    </xf>
    <xf numFmtId="165" fontId="6" fillId="7" borderId="25" xfId="0" applyNumberFormat="1" applyFont="1" applyFill="1" applyBorder="1" applyAlignment="1">
      <alignment horizontal="left"/>
    </xf>
    <xf numFmtId="0" fontId="21" fillId="4" borderId="36" xfId="1" applyNumberFormat="1" applyFont="1" applyFill="1" applyBorder="1" applyAlignment="1" applyProtection="1">
      <alignment horizontal="center" vertical="center" wrapText="1"/>
    </xf>
    <xf numFmtId="0" fontId="21" fillId="4" borderId="36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6" xfId="1" applyNumberFormat="1" applyFont="1" applyFill="1" applyBorder="1" applyAlignment="1" applyProtection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textRotation="90"/>
    </xf>
    <xf numFmtId="0" fontId="3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44" fontId="0" fillId="0" borderId="0" xfId="1" applyFont="1" applyFill="1" applyBorder="1" applyProtection="1">
      <protection locked="0"/>
    </xf>
    <xf numFmtId="0" fontId="0" fillId="0" borderId="41" xfId="0" applyBorder="1"/>
    <xf numFmtId="0" fontId="0" fillId="0" borderId="41" xfId="0" applyBorder="1" applyProtection="1">
      <protection locked="0"/>
    </xf>
    <xf numFmtId="44" fontId="0" fillId="2" borderId="41" xfId="1" applyFont="1" applyFill="1" applyBorder="1" applyProtection="1">
      <protection locked="0"/>
    </xf>
    <xf numFmtId="0" fontId="16" fillId="0" borderId="42" xfId="0" applyFont="1" applyBorder="1"/>
    <xf numFmtId="0" fontId="0" fillId="0" borderId="42" xfId="0" applyBorder="1" applyProtection="1">
      <protection locked="0"/>
    </xf>
    <xf numFmtId="44" fontId="0" fillId="2" borderId="42" xfId="1" applyFont="1" applyFill="1" applyBorder="1" applyProtection="1">
      <protection locked="0"/>
    </xf>
    <xf numFmtId="0" fontId="0" fillId="0" borderId="42" xfId="0" applyBorder="1"/>
    <xf numFmtId="0" fontId="16" fillId="0" borderId="42" xfId="0" applyFont="1" applyBorder="1" applyProtection="1">
      <protection locked="0"/>
    </xf>
    <xf numFmtId="0" fontId="0" fillId="0" borderId="43" xfId="0" applyBorder="1"/>
    <xf numFmtId="0" fontId="0" fillId="0" borderId="43" xfId="0" applyBorder="1" applyProtection="1">
      <protection locked="0"/>
    </xf>
    <xf numFmtId="44" fontId="0" fillId="2" borderId="43" xfId="1" applyFont="1" applyFill="1" applyBorder="1" applyProtection="1">
      <protection locked="0"/>
    </xf>
    <xf numFmtId="44" fontId="0" fillId="8" borderId="41" xfId="1" applyFont="1" applyFill="1" applyBorder="1" applyProtection="1">
      <protection locked="0"/>
    </xf>
    <xf numFmtId="44" fontId="0" fillId="8" borderId="42" xfId="1" applyFont="1" applyFill="1" applyBorder="1" applyProtection="1">
      <protection locked="0"/>
    </xf>
    <xf numFmtId="0" fontId="0" fillId="0" borderId="44" xfId="0" applyBorder="1"/>
    <xf numFmtId="44" fontId="0" fillId="8" borderId="43" xfId="1" applyFont="1" applyFill="1" applyBorder="1" applyProtection="1">
      <protection locked="0"/>
    </xf>
    <xf numFmtId="44" fontId="0" fillId="9" borderId="41" xfId="1" applyFont="1" applyFill="1" applyBorder="1" applyProtection="1">
      <protection locked="0"/>
    </xf>
    <xf numFmtId="44" fontId="0" fillId="9" borderId="42" xfId="1" applyFont="1" applyFill="1" applyBorder="1" applyProtection="1">
      <protection locked="0"/>
    </xf>
    <xf numFmtId="44" fontId="0" fillId="9" borderId="43" xfId="1" applyFont="1" applyFill="1" applyBorder="1" applyProtection="1">
      <protection locked="0"/>
    </xf>
    <xf numFmtId="0" fontId="0" fillId="0" borderId="45" xfId="0" applyBorder="1"/>
    <xf numFmtId="44" fontId="16" fillId="8" borderId="41" xfId="1" applyFont="1" applyFill="1" applyBorder="1" applyProtection="1">
      <protection locked="0"/>
    </xf>
    <xf numFmtId="44" fontId="16" fillId="8" borderId="42" xfId="1" applyFont="1" applyFill="1" applyBorder="1" applyProtection="1">
      <protection locked="0"/>
    </xf>
    <xf numFmtId="44" fontId="16" fillId="8" borderId="43" xfId="1" applyFont="1" applyFill="1" applyBorder="1" applyProtection="1">
      <protection locked="0"/>
    </xf>
    <xf numFmtId="0" fontId="5" fillId="5" borderId="0" xfId="0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0" fontId="34" fillId="0" borderId="0" xfId="2" applyAlignment="1" applyProtection="1"/>
    <xf numFmtId="0" fontId="30" fillId="0" borderId="0" xfId="0" applyFont="1"/>
    <xf numFmtId="0" fontId="31" fillId="0" borderId="0" xfId="0" applyFont="1"/>
    <xf numFmtId="166" fontId="24" fillId="10" borderId="10" xfId="0" applyNumberFormat="1" applyFont="1" applyFill="1" applyBorder="1" applyProtection="1">
      <protection locked="0"/>
    </xf>
    <xf numFmtId="166" fontId="24" fillId="11" borderId="11" xfId="0" applyNumberFormat="1" applyFont="1" applyFill="1" applyBorder="1" applyProtection="1">
      <protection locked="0"/>
    </xf>
    <xf numFmtId="166" fontId="24" fillId="10" borderId="8" xfId="0" applyNumberFormat="1" applyFont="1" applyFill="1" applyBorder="1" applyProtection="1">
      <protection locked="0"/>
    </xf>
    <xf numFmtId="166" fontId="24" fillId="11" borderId="9" xfId="0" applyNumberFormat="1" applyFont="1" applyFill="1" applyBorder="1" applyProtection="1">
      <protection locked="0"/>
    </xf>
    <xf numFmtId="166" fontId="24" fillId="10" borderId="21" xfId="0" applyNumberFormat="1" applyFont="1" applyFill="1" applyBorder="1" applyProtection="1">
      <protection locked="0"/>
    </xf>
    <xf numFmtId="166" fontId="24" fillId="11" borderId="22" xfId="0" applyNumberFormat="1" applyFont="1" applyFill="1" applyBorder="1" applyProtection="1">
      <protection locked="0"/>
    </xf>
    <xf numFmtId="166" fontId="4" fillId="0" borderId="26" xfId="0" applyNumberFormat="1" applyFont="1" applyBorder="1"/>
    <xf numFmtId="166" fontId="3" fillId="0" borderId="26" xfId="0" applyNumberFormat="1" applyFont="1" applyBorder="1"/>
    <xf numFmtId="166" fontId="4" fillId="0" borderId="29" xfId="0" applyNumberFormat="1" applyFont="1" applyBorder="1"/>
    <xf numFmtId="166" fontId="4" fillId="0" borderId="31" xfId="0" applyNumberFormat="1" applyFont="1" applyBorder="1"/>
    <xf numFmtId="166" fontId="3" fillId="0" borderId="31" xfId="0" applyNumberFormat="1" applyFont="1" applyBorder="1"/>
    <xf numFmtId="166" fontId="3" fillId="0" borderId="29" xfId="0" applyNumberFormat="1" applyFont="1" applyBorder="1"/>
    <xf numFmtId="0" fontId="5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24" xfId="0" applyBorder="1" applyProtection="1">
      <protection locked="0"/>
    </xf>
    <xf numFmtId="166" fontId="22" fillId="0" borderId="0" xfId="0" applyNumberFormat="1" applyFont="1" applyAlignment="1" applyProtection="1">
      <alignment vertical="center"/>
      <protection locked="0"/>
    </xf>
    <xf numFmtId="0" fontId="7" fillId="0" borderId="18" xfId="0" applyFont="1" applyBorder="1" applyProtection="1">
      <protection locked="0"/>
    </xf>
    <xf numFmtId="0" fontId="37" fillId="0" borderId="19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38" fillId="0" borderId="19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19" fillId="0" borderId="0" xfId="0" applyFont="1"/>
    <xf numFmtId="0" fontId="25" fillId="6" borderId="38" xfId="0" applyFont="1" applyFill="1" applyBorder="1" applyAlignment="1">
      <alignment horizontal="center"/>
    </xf>
    <xf numFmtId="166" fontId="24" fillId="11" borderId="46" xfId="0" applyNumberFormat="1" applyFont="1" applyFill="1" applyBorder="1" applyProtection="1">
      <protection locked="0"/>
    </xf>
    <xf numFmtId="166" fontId="24" fillId="11" borderId="47" xfId="0" applyNumberFormat="1" applyFont="1" applyFill="1" applyBorder="1" applyProtection="1">
      <protection locked="0"/>
    </xf>
    <xf numFmtId="166" fontId="24" fillId="11" borderId="48" xfId="0" applyNumberFormat="1" applyFont="1" applyFill="1" applyBorder="1" applyProtection="1">
      <protection locked="0"/>
    </xf>
    <xf numFmtId="0" fontId="23" fillId="5" borderId="49" xfId="0" applyFont="1" applyFill="1" applyBorder="1" applyAlignment="1">
      <alignment horizontal="center"/>
    </xf>
    <xf numFmtId="0" fontId="25" fillId="6" borderId="50" xfId="0" applyFont="1" applyFill="1" applyBorder="1" applyAlignment="1">
      <alignment horizontal="center"/>
    </xf>
    <xf numFmtId="166" fontId="24" fillId="11" borderId="51" xfId="0" applyNumberFormat="1" applyFont="1" applyFill="1" applyBorder="1" applyProtection="1">
      <protection locked="0"/>
    </xf>
    <xf numFmtId="166" fontId="24" fillId="11" borderId="52" xfId="0" applyNumberFormat="1" applyFont="1" applyFill="1" applyBorder="1" applyProtection="1">
      <protection locked="0"/>
    </xf>
    <xf numFmtId="166" fontId="24" fillId="11" borderId="53" xfId="0" applyNumberFormat="1" applyFont="1" applyFill="1" applyBorder="1" applyProtection="1">
      <protection locked="0"/>
    </xf>
    <xf numFmtId="0" fontId="25" fillId="6" borderId="54" xfId="0" applyFont="1" applyFill="1" applyBorder="1" applyAlignment="1">
      <alignment horizontal="center"/>
    </xf>
    <xf numFmtId="0" fontId="7" fillId="0" borderId="30" xfId="0" applyFont="1" applyBorder="1" applyProtection="1">
      <protection locked="0"/>
    </xf>
    <xf numFmtId="0" fontId="7" fillId="0" borderId="32" xfId="0" applyFont="1" applyBorder="1" applyProtection="1">
      <protection locked="0"/>
    </xf>
    <xf numFmtId="164" fontId="4" fillId="0" borderId="33" xfId="0" applyNumberFormat="1" applyFont="1" applyBorder="1"/>
    <xf numFmtId="164" fontId="1" fillId="0" borderId="56" xfId="0" applyNumberFormat="1" applyFont="1" applyBorder="1"/>
    <xf numFmtId="164" fontId="4" fillId="0" borderId="55" xfId="0" applyNumberFormat="1" applyFont="1" applyBorder="1"/>
    <xf numFmtId="164" fontId="1" fillId="0" borderId="28" xfId="0" applyNumberFormat="1" applyFont="1" applyBorder="1"/>
    <xf numFmtId="165" fontId="1" fillId="0" borderId="0" xfId="0" applyNumberFormat="1" applyFont="1"/>
    <xf numFmtId="165" fontId="0" fillId="0" borderId="0" xfId="0" applyNumberFormat="1"/>
    <xf numFmtId="0" fontId="14" fillId="0" borderId="0" xfId="0" applyFont="1"/>
    <xf numFmtId="165" fontId="6" fillId="7" borderId="5" xfId="0" applyNumberFormat="1" applyFont="1" applyFill="1" applyBorder="1" applyAlignment="1">
      <alignment horizontal="center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0" xfId="0"/>
    <xf numFmtId="0" fontId="19" fillId="0" borderId="0" xfId="0" applyFont="1"/>
    <xf numFmtId="0" fontId="1" fillId="0" borderId="0" xfId="0" applyFont="1"/>
    <xf numFmtId="0" fontId="27" fillId="6" borderId="0" xfId="0" applyFont="1" applyFill="1"/>
    <xf numFmtId="0" fontId="0" fillId="4" borderId="0" xfId="0" applyFill="1"/>
    <xf numFmtId="0" fontId="30" fillId="0" borderId="0" xfId="0" applyFont="1"/>
    <xf numFmtId="0" fontId="34" fillId="0" borderId="0" xfId="2" applyAlignment="1" applyProtection="1">
      <alignment horizontal="left"/>
    </xf>
    <xf numFmtId="0" fontId="30" fillId="0" borderId="0" xfId="0" applyFont="1" applyAlignment="1">
      <alignment horizontal="left"/>
    </xf>
    <xf numFmtId="0" fontId="0" fillId="3" borderId="0" xfId="0" applyFill="1"/>
    <xf numFmtId="0" fontId="13" fillId="0" borderId="0" xfId="0" applyFont="1"/>
    <xf numFmtId="0" fontId="22" fillId="12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1" fillId="4" borderId="34" xfId="0" applyFont="1" applyFill="1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19" fillId="0" borderId="36" xfId="0" applyFont="1" applyBorder="1" applyAlignment="1">
      <alignment horizontal="center" vertical="center" textRotation="90"/>
    </xf>
    <xf numFmtId="0" fontId="19" fillId="0" borderId="39" xfId="0" applyFont="1" applyBorder="1" applyAlignment="1">
      <alignment horizontal="center" vertical="center" textRotation="90"/>
    </xf>
    <xf numFmtId="0" fontId="19" fillId="0" borderId="6" xfId="0" applyFont="1" applyBorder="1" applyAlignment="1">
      <alignment horizontal="center" vertical="center" textRotation="90"/>
    </xf>
    <xf numFmtId="0" fontId="33" fillId="6" borderId="36" xfId="0" applyFont="1" applyFill="1" applyBorder="1" applyAlignment="1">
      <alignment horizontal="center" vertical="center" wrapText="1"/>
    </xf>
    <xf numFmtId="0" fontId="33" fillId="6" borderId="39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textRotation="90" wrapText="1"/>
    </xf>
    <xf numFmtId="0" fontId="32" fillId="0" borderId="3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textRotation="90"/>
    </xf>
    <xf numFmtId="0" fontId="32" fillId="0" borderId="39" xfId="0" applyFont="1" applyBorder="1" applyAlignment="1">
      <alignment horizontal="center" vertical="center" textRotation="90"/>
    </xf>
    <xf numFmtId="0" fontId="32" fillId="0" borderId="6" xfId="0" applyFont="1" applyBorder="1" applyAlignment="1">
      <alignment horizontal="center" vertical="center" textRotation="90"/>
    </xf>
    <xf numFmtId="166" fontId="1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34" fillId="0" borderId="0" xfId="2" applyBorder="1" applyAlignment="1" applyProtection="1">
      <alignment horizontal="left"/>
    </xf>
    <xf numFmtId="166" fontId="2" fillId="7" borderId="2" xfId="0" applyNumberFormat="1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2" fillId="4" borderId="0" xfId="0" applyFont="1" applyFill="1" applyAlignment="1">
      <alignment horizontal="right"/>
    </xf>
    <xf numFmtId="0" fontId="22" fillId="4" borderId="0" xfId="0" applyFont="1" applyFill="1" applyAlignment="1" applyProtection="1">
      <alignment horizontal="left"/>
      <protection hidden="1"/>
    </xf>
    <xf numFmtId="0" fontId="21" fillId="4" borderId="12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0" fillId="7" borderId="40" xfId="0" applyFill="1" applyBorder="1" applyProtection="1">
      <protection locked="0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7" borderId="23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166" fontId="22" fillId="7" borderId="0" xfId="0" applyNumberFormat="1" applyFont="1" applyFill="1" applyAlignment="1" applyProtection="1">
      <alignment horizontal="center" vertic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0000"/>
      <color rgb="FF00CCFF"/>
      <color rgb="FFFFFFCC"/>
      <color rgb="FF99CC00"/>
      <color rgb="FFFDE9D9"/>
      <color rgb="FFDBEEF3"/>
      <color rgb="FF99CCFF"/>
      <color rgb="FFFFCC99"/>
      <color rgb="FFCCFF99"/>
      <color rgb="FFDD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46754</xdr:rowOff>
    </xdr:from>
    <xdr:to>
      <xdr:col>1</xdr:col>
      <xdr:colOff>800099</xdr:colOff>
      <xdr:row>2</xdr:row>
      <xdr:rowOff>352426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32</xdr:row>
      <xdr:rowOff>46754</xdr:rowOff>
    </xdr:from>
    <xdr:to>
      <xdr:col>1</xdr:col>
      <xdr:colOff>800099</xdr:colOff>
      <xdr:row>34</xdr:row>
      <xdr:rowOff>352426</xdr:rowOff>
    </xdr:to>
    <xdr:pic>
      <xdr:nvPicPr>
        <xdr:cNvPr id="8" name="Images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46754</xdr:rowOff>
    </xdr:from>
    <xdr:to>
      <xdr:col>1</xdr:col>
      <xdr:colOff>800099</xdr:colOff>
      <xdr:row>2</xdr:row>
      <xdr:rowOff>352426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36</xdr:row>
      <xdr:rowOff>46754</xdr:rowOff>
    </xdr:from>
    <xdr:to>
      <xdr:col>1</xdr:col>
      <xdr:colOff>800099</xdr:colOff>
      <xdr:row>38</xdr:row>
      <xdr:rowOff>352426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46754</xdr:rowOff>
    </xdr:from>
    <xdr:to>
      <xdr:col>1</xdr:col>
      <xdr:colOff>800099</xdr:colOff>
      <xdr:row>2</xdr:row>
      <xdr:rowOff>352426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35</xdr:row>
      <xdr:rowOff>46754</xdr:rowOff>
    </xdr:from>
    <xdr:to>
      <xdr:col>1</xdr:col>
      <xdr:colOff>800099</xdr:colOff>
      <xdr:row>37</xdr:row>
      <xdr:rowOff>352426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46754"/>
          <a:ext cx="971549" cy="87717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15275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696199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05868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092327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123827</xdr:colOff>
      <xdr:row>0</xdr:row>
      <xdr:rowOff>85724</xdr:rowOff>
    </xdr:from>
    <xdr:to>
      <xdr:col>1</xdr:col>
      <xdr:colOff>504825</xdr:colOff>
      <xdr:row>5</xdr:row>
      <xdr:rowOff>67256</xdr:rowOff>
    </xdr:to>
    <xdr:pic>
      <xdr:nvPicPr>
        <xdr:cNvPr id="2" name="Image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85724"/>
          <a:ext cx="1095373" cy="100070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41</xdr:row>
      <xdr:rowOff>66675</xdr:rowOff>
    </xdr:from>
    <xdr:to>
      <xdr:col>1</xdr:col>
      <xdr:colOff>265841</xdr:colOff>
      <xdr:row>44</xdr:row>
      <xdr:rowOff>146400</xdr:rowOff>
    </xdr:to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962900"/>
          <a:ext cx="837341" cy="641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7</xdr:col>
      <xdr:colOff>410766</xdr:colOff>
      <xdr:row>2</xdr:row>
      <xdr:rowOff>9677</xdr:rowOff>
    </xdr:from>
    <xdr:to>
      <xdr:col>8</xdr:col>
      <xdr:colOff>575886</xdr:colOff>
      <xdr:row>5</xdr:row>
      <xdr:rowOff>137054</xdr:rowOff>
    </xdr:to>
    <xdr:pic>
      <xdr:nvPicPr>
        <xdr:cNvPr id="4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4191" y="485927"/>
          <a:ext cx="765195" cy="670302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15386</xdr:colOff>
      <xdr:row>2</xdr:row>
      <xdr:rowOff>19630</xdr:rowOff>
    </xdr:from>
    <xdr:to>
      <xdr:col>20</xdr:col>
      <xdr:colOff>19050</xdr:colOff>
      <xdr:row>5</xdr:row>
      <xdr:rowOff>160145</xdr:rowOff>
    </xdr:to>
    <xdr:pic>
      <xdr:nvPicPr>
        <xdr:cNvPr id="5" name="Image 4" descr="Image1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58961" y="495880"/>
          <a:ext cx="5775814" cy="683440"/>
        </a:xfrm>
        <a:prstGeom prst="rect">
          <a:avLst/>
        </a:prstGeom>
      </xdr:spPr>
    </xdr:pic>
    <xdr:clientData/>
  </xdr:twoCellAnchor>
  <xdr:twoCellAnchor>
    <xdr:from>
      <xdr:col>0</xdr:col>
      <xdr:colOff>123827</xdr:colOff>
      <xdr:row>40</xdr:row>
      <xdr:rowOff>85724</xdr:rowOff>
    </xdr:from>
    <xdr:to>
      <xdr:col>1</xdr:col>
      <xdr:colOff>504825</xdr:colOff>
      <xdr:row>45</xdr:row>
      <xdr:rowOff>67256</xdr:rowOff>
    </xdr:to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7" y="7743824"/>
          <a:ext cx="1095373" cy="95308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9525</xdr:colOff>
      <xdr:row>42</xdr:row>
      <xdr:rowOff>19143</xdr:rowOff>
    </xdr:from>
    <xdr:to>
      <xdr:col>20</xdr:col>
      <xdr:colOff>28575</xdr:colOff>
      <xdr:row>46</xdr:row>
      <xdr:rowOff>36807</xdr:rowOff>
    </xdr:to>
    <xdr:pic>
      <xdr:nvPicPr>
        <xdr:cNvPr id="7" name="Image 6" descr="Image1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53100" y="8153493"/>
          <a:ext cx="5791200" cy="684414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42</xdr:row>
      <xdr:rowOff>5602</xdr:rowOff>
    </xdr:from>
    <xdr:to>
      <xdr:col>8</xdr:col>
      <xdr:colOff>579737</xdr:colOff>
      <xdr:row>46</xdr:row>
      <xdr:rowOff>9154</xdr:rowOff>
    </xdr:to>
    <xdr:pic>
      <xdr:nvPicPr>
        <xdr:cNvPr id="8" name="Picture 3" descr="C:\Users\Utilisateur\AppData\Local\Microsoft\Windows\INetCache\IE\024X4IKO\548px-Attention_Sign.svg[1]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8042" y="8139952"/>
          <a:ext cx="765195" cy="6703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sa/2.5/ca/deed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nsommateur.qc.ca/acef-la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onsommateur.qc.ca/acef-lan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consommateur.qc.ca/acef-lan/" TargetMode="External"/><Relationship Id="rId1" Type="http://schemas.openxmlformats.org/officeDocument/2006/relationships/hyperlink" Target="http://www.consommateur.qc.ca/acef-lan/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4:C15"/>
  <sheetViews>
    <sheetView workbookViewId="0">
      <selection activeCell="B18" sqref="B18"/>
    </sheetView>
  </sheetViews>
  <sheetFormatPr baseColWidth="10" defaultRowHeight="14.4"/>
  <sheetData>
    <row r="4" spans="1:3">
      <c r="A4" t="s">
        <v>9</v>
      </c>
      <c r="B4">
        <v>1</v>
      </c>
      <c r="C4">
        <v>2019</v>
      </c>
    </row>
    <row r="5" spans="1:3">
      <c r="A5" t="s">
        <v>10</v>
      </c>
      <c r="B5">
        <v>2</v>
      </c>
      <c r="C5">
        <v>2020</v>
      </c>
    </row>
    <row r="6" spans="1:3">
      <c r="A6" t="s">
        <v>11</v>
      </c>
      <c r="B6">
        <v>3</v>
      </c>
      <c r="C6">
        <v>2021</v>
      </c>
    </row>
    <row r="7" spans="1:3">
      <c r="A7" t="s">
        <v>12</v>
      </c>
      <c r="B7">
        <v>4</v>
      </c>
      <c r="C7">
        <v>2022</v>
      </c>
    </row>
    <row r="8" spans="1:3">
      <c r="A8" t="s">
        <v>13</v>
      </c>
      <c r="B8">
        <v>5</v>
      </c>
      <c r="C8">
        <v>2023</v>
      </c>
    </row>
    <row r="9" spans="1:3">
      <c r="A9" t="s">
        <v>14</v>
      </c>
      <c r="B9">
        <v>6</v>
      </c>
      <c r="C9">
        <v>2024</v>
      </c>
    </row>
    <row r="10" spans="1:3">
      <c r="A10" t="s">
        <v>15</v>
      </c>
      <c r="B10">
        <v>7</v>
      </c>
      <c r="C10">
        <v>2025</v>
      </c>
    </row>
    <row r="11" spans="1:3">
      <c r="A11" t="s">
        <v>16</v>
      </c>
      <c r="B11">
        <v>8</v>
      </c>
      <c r="C11">
        <v>2026</v>
      </c>
    </row>
    <row r="12" spans="1:3">
      <c r="A12" t="s">
        <v>17</v>
      </c>
      <c r="B12">
        <v>9</v>
      </c>
      <c r="C12">
        <v>2027</v>
      </c>
    </row>
    <row r="13" spans="1:3">
      <c r="A13" t="s">
        <v>18</v>
      </c>
      <c r="B13">
        <v>10</v>
      </c>
      <c r="C13">
        <v>2028</v>
      </c>
    </row>
    <row r="14" spans="1:3">
      <c r="A14" t="s">
        <v>19</v>
      </c>
      <c r="B14">
        <v>11</v>
      </c>
      <c r="C14">
        <v>2029</v>
      </c>
    </row>
    <row r="15" spans="1:3">
      <c r="A15" t="s">
        <v>20</v>
      </c>
      <c r="B15">
        <v>12</v>
      </c>
      <c r="C15">
        <v>2030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FF"/>
  </sheetPr>
  <dimension ref="A1:AC81"/>
  <sheetViews>
    <sheetView zoomScaleNormal="100" workbookViewId="0">
      <selection activeCell="Q73" sqref="Q73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13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45778</v>
      </c>
      <c r="V3" s="2"/>
    </row>
    <row r="4" spans="1:22" ht="15" customHeight="1">
      <c r="S4" t="s">
        <v>2</v>
      </c>
      <c r="T4" s="3">
        <f>EOMONTH(T3,0)</f>
        <v>45808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4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>
        <f>IF(OR(T3-T8+4&lt;T3,T3-T8+4&gt;T4),"",T3-T8+4)</f>
        <v>45778</v>
      </c>
      <c r="K9" s="18" t="s">
        <v>108</v>
      </c>
      <c r="L9" s="19" t="s">
        <v>109</v>
      </c>
      <c r="M9" s="17">
        <f>IF(OR(T3-T8+5&lt;T3,T3-T8+5&gt;T4),"",T3-T8+5)</f>
        <v>45779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03 | 04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45782</v>
      </c>
      <c r="B19" s="18" t="s">
        <v>108</v>
      </c>
      <c r="C19" s="19" t="s">
        <v>109</v>
      </c>
      <c r="D19" s="20">
        <f>IF(OR(T3-T8+9&lt;T3,T3-T8+9&gt;T4),"",T3-T8+9)</f>
        <v>45783</v>
      </c>
      <c r="E19" s="18" t="s">
        <v>108</v>
      </c>
      <c r="F19" s="19" t="s">
        <v>109</v>
      </c>
      <c r="G19" s="20">
        <f>IF(OR(T3-T8+10&lt;T3,T3-T8+10&gt;T4),"",T3-T8+10)</f>
        <v>45784</v>
      </c>
      <c r="H19" s="18" t="s">
        <v>108</v>
      </c>
      <c r="I19" s="19" t="s">
        <v>109</v>
      </c>
      <c r="J19" s="20">
        <f>IF(OR(T3-T8+11&lt;T3,T3-T8+11&gt;T4),"",T3-T8+11)</f>
        <v>45785</v>
      </c>
      <c r="K19" s="18" t="s">
        <v>108</v>
      </c>
      <c r="L19" s="19" t="s">
        <v>109</v>
      </c>
      <c r="M19" s="20">
        <f>IF(OR(T3-T8+12&lt;T3,T3-T8+12&gt;T4),"",T3-T8+12)</f>
        <v>45786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10 | 11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45789</v>
      </c>
      <c r="B29" s="18" t="s">
        <v>108</v>
      </c>
      <c r="C29" s="19" t="s">
        <v>109</v>
      </c>
      <c r="D29" s="20">
        <f>IF(OR(T3-T8+16&lt;T3,T3-T8+16&gt;T4),"",T3-T8+16)</f>
        <v>45790</v>
      </c>
      <c r="E29" s="18" t="s">
        <v>108</v>
      </c>
      <c r="F29" s="19" t="s">
        <v>109</v>
      </c>
      <c r="G29" s="20">
        <f>IF(OR(T3-T8+17&lt;T3,T3-T8+17&gt;T4),"",T3-T8+17)</f>
        <v>45791</v>
      </c>
      <c r="H29" s="18" t="s">
        <v>108</v>
      </c>
      <c r="I29" s="19" t="s">
        <v>109</v>
      </c>
      <c r="J29" s="20">
        <f>IF(OR(T3-T8+18&lt;T3,T3-T8+18&gt;T4),"",T3-T8+18)</f>
        <v>45792</v>
      </c>
      <c r="K29" s="18" t="s">
        <v>108</v>
      </c>
      <c r="L29" s="19" t="s">
        <v>109</v>
      </c>
      <c r="M29" s="20">
        <f>IF(OR(T3-T8+19&lt;T3,T3-T8+19&gt;T4),"",T3-T8+19)</f>
        <v>45793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17 | 18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Mai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45778</v>
      </c>
      <c r="V43" s="2"/>
    </row>
    <row r="44" spans="1:22" ht="6.9" customHeight="1">
      <c r="S44" t="s">
        <v>2</v>
      </c>
      <c r="T44" s="3">
        <f>EOMONTH(T43,0)</f>
        <v>45808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45796</v>
      </c>
      <c r="B49" s="18" t="s">
        <v>108</v>
      </c>
      <c r="C49" s="19" t="s">
        <v>109</v>
      </c>
      <c r="D49" s="17">
        <f>IF(OR(T3-T8+23&lt;T3,T3-T8+23&gt;T4),"",T3-T8+23)</f>
        <v>45797</v>
      </c>
      <c r="E49" s="18" t="s">
        <v>108</v>
      </c>
      <c r="F49" s="19" t="s">
        <v>109</v>
      </c>
      <c r="G49" s="17">
        <f>IF(OR(T3-T8+24&lt;T3,T3-T8+24&gt;T4),"",T3-T8+24)</f>
        <v>45798</v>
      </c>
      <c r="H49" s="18" t="s">
        <v>108</v>
      </c>
      <c r="I49" s="19" t="s">
        <v>109</v>
      </c>
      <c r="J49" s="17">
        <f>IF(OR(T3-T8+25&lt;T3,T3-T8+25&gt;T4),"",T3-T8+25)</f>
        <v>45799</v>
      </c>
      <c r="K49" s="18" t="s">
        <v>108</v>
      </c>
      <c r="L49" s="19" t="s">
        <v>109</v>
      </c>
      <c r="M49" s="17">
        <f>IF(OR(T3-T8+26&lt;T3,T3-T8+26&gt;T4),"",T3-T8+26)</f>
        <v>45800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24 | 25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45803</v>
      </c>
      <c r="B59" s="18" t="s">
        <v>108</v>
      </c>
      <c r="C59" s="19" t="s">
        <v>109</v>
      </c>
      <c r="D59" s="17">
        <f>IF(OR(T3-T8+30&lt;T3,T3-T8+30&gt;T4),"",T3-T8+30)</f>
        <v>45804</v>
      </c>
      <c r="E59" s="18" t="s">
        <v>108</v>
      </c>
      <c r="F59" s="19" t="s">
        <v>109</v>
      </c>
      <c r="G59" s="17">
        <f>IF(OR(T3-T8+31&lt;T3,T3-T8+31&gt;T4),"",T3-T8+31)</f>
        <v>45805</v>
      </c>
      <c r="H59" s="18" t="s">
        <v>108</v>
      </c>
      <c r="I59" s="19" t="s">
        <v>109</v>
      </c>
      <c r="J59" s="17">
        <f>IF(OR(T3-T8+32&lt;T3,T3-T8+32&gt;T4),"",T3-T8+32)</f>
        <v>45806</v>
      </c>
      <c r="K59" s="18" t="s">
        <v>108</v>
      </c>
      <c r="L59" s="19" t="s">
        <v>109</v>
      </c>
      <c r="M59" s="17">
        <f>IF(OR(T3-T8+33&lt;T3,T3-T8+33&gt;T4),"",T3-T8+33)</f>
        <v>45807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31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zorSfkB1J7koWsmeoSq70LnKyqZ6ADDBPEG9syOpt8F0nkG1GqwTbiXgJYY1oSfzPg5TJCXNLOshs0geShiIcQ==" saltValue="wvb8h9IA2fcl8/pLbQPGrg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type="list" showInputMessage="1" showErrorMessage="1" sqref="C3:D3" xr:uid="{00000000-0002-0000-0900-000000000000}">
      <formula1>Moistexte</formula1>
    </dataValidation>
    <dataValidation showInputMessage="1" showErrorMessage="1" sqref="C43:D43" xr:uid="{00000000-0002-0000-0900-000001000000}"/>
  </dataValidations>
  <hyperlinks>
    <hyperlink ref="J40" r:id="rId1" xr:uid="{00000000-0004-0000-0900-000000000000}"/>
    <hyperlink ref="J80" r:id="rId2" xr:uid="{00000000-0004-0000-09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FF"/>
  </sheetPr>
  <dimension ref="A1:AC81"/>
  <sheetViews>
    <sheetView zoomScaleNormal="100" workbookViewId="0">
      <selection activeCell="Q72" sqref="Q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14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45809</v>
      </c>
      <c r="V3" s="2"/>
    </row>
    <row r="4" spans="1:22" ht="15" customHeight="1">
      <c r="S4" t="s">
        <v>2</v>
      </c>
      <c r="T4" s="3">
        <f>EOMONTH(T3,0)</f>
        <v>45838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7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 xml:space="preserve"> | 01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45810</v>
      </c>
      <c r="B19" s="18" t="s">
        <v>108</v>
      </c>
      <c r="C19" s="19" t="s">
        <v>109</v>
      </c>
      <c r="D19" s="20">
        <f>IF(OR(T3-T8+9&lt;T3,T3-T8+9&gt;T4),"",T3-T8+9)</f>
        <v>45811</v>
      </c>
      <c r="E19" s="18" t="s">
        <v>108</v>
      </c>
      <c r="F19" s="19" t="s">
        <v>109</v>
      </c>
      <c r="G19" s="20">
        <f>IF(OR(T3-T8+10&lt;T3,T3-T8+10&gt;T4),"",T3-T8+10)</f>
        <v>45812</v>
      </c>
      <c r="H19" s="18" t="s">
        <v>108</v>
      </c>
      <c r="I19" s="19" t="s">
        <v>109</v>
      </c>
      <c r="J19" s="20">
        <f>IF(OR(T3-T8+11&lt;T3,T3-T8+11&gt;T4),"",T3-T8+11)</f>
        <v>45813</v>
      </c>
      <c r="K19" s="18" t="s">
        <v>108</v>
      </c>
      <c r="L19" s="19" t="s">
        <v>109</v>
      </c>
      <c r="M19" s="20">
        <f>IF(OR(T3-T8+12&lt;T3,T3-T8+12&gt;T4),"",T3-T8+12)</f>
        <v>45814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07 | 08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45817</v>
      </c>
      <c r="B29" s="18" t="s">
        <v>108</v>
      </c>
      <c r="C29" s="19" t="s">
        <v>109</v>
      </c>
      <c r="D29" s="20">
        <f>IF(OR(T3-T8+16&lt;T3,T3-T8+16&gt;T4),"",T3-T8+16)</f>
        <v>45818</v>
      </c>
      <c r="E29" s="18" t="s">
        <v>108</v>
      </c>
      <c r="F29" s="19" t="s">
        <v>109</v>
      </c>
      <c r="G29" s="20">
        <f>IF(OR(T3-T8+17&lt;T3,T3-T8+17&gt;T4),"",T3-T8+17)</f>
        <v>45819</v>
      </c>
      <c r="H29" s="18" t="s">
        <v>108</v>
      </c>
      <c r="I29" s="19" t="s">
        <v>109</v>
      </c>
      <c r="J29" s="20">
        <f>IF(OR(T3-T8+18&lt;T3,T3-T8+18&gt;T4),"",T3-T8+18)</f>
        <v>45820</v>
      </c>
      <c r="K29" s="18" t="s">
        <v>108</v>
      </c>
      <c r="L29" s="19" t="s">
        <v>109</v>
      </c>
      <c r="M29" s="20">
        <f>IF(OR(T3-T8+19&lt;T3,T3-T8+19&gt;T4),"",T3-T8+19)</f>
        <v>45821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14 | 15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Juin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45809</v>
      </c>
      <c r="V43" s="2"/>
    </row>
    <row r="44" spans="1:22" ht="6.9" customHeight="1">
      <c r="S44" t="s">
        <v>2</v>
      </c>
      <c r="T44" s="3">
        <f>EOMONTH(T43,0)</f>
        <v>45838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45824</v>
      </c>
      <c r="B49" s="18" t="s">
        <v>108</v>
      </c>
      <c r="C49" s="19" t="s">
        <v>109</v>
      </c>
      <c r="D49" s="17">
        <f>IF(OR(T3-T8+23&lt;T3,T3-T8+23&gt;T4),"",T3-T8+23)</f>
        <v>45825</v>
      </c>
      <c r="E49" s="18" t="s">
        <v>108</v>
      </c>
      <c r="F49" s="19" t="s">
        <v>109</v>
      </c>
      <c r="G49" s="17">
        <f>IF(OR(T3-T8+24&lt;T3,T3-T8+24&gt;T4),"",T3-T8+24)</f>
        <v>45826</v>
      </c>
      <c r="H49" s="18" t="s">
        <v>108</v>
      </c>
      <c r="I49" s="19" t="s">
        <v>109</v>
      </c>
      <c r="J49" s="17">
        <f>IF(OR(T3-T8+25&lt;T3,T3-T8+25&gt;T4),"",T3-T8+25)</f>
        <v>45827</v>
      </c>
      <c r="K49" s="18" t="s">
        <v>108</v>
      </c>
      <c r="L49" s="19" t="s">
        <v>109</v>
      </c>
      <c r="M49" s="17">
        <f>IF(OR(T3-T8+26&lt;T3,T3-T8+26&gt;T4),"",T3-T8+26)</f>
        <v>45828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21 | 22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45831</v>
      </c>
      <c r="B59" s="18" t="s">
        <v>108</v>
      </c>
      <c r="C59" s="19" t="s">
        <v>109</v>
      </c>
      <c r="D59" s="17">
        <f>IF(OR(T3-T8+30&lt;T3,T3-T8+30&gt;T4),"",T3-T8+30)</f>
        <v>45832</v>
      </c>
      <c r="E59" s="18" t="s">
        <v>108</v>
      </c>
      <c r="F59" s="19" t="s">
        <v>109</v>
      </c>
      <c r="G59" s="17">
        <f>IF(OR(T3-T8+31&lt;T3,T3-T8+31&gt;T4),"",T3-T8+31)</f>
        <v>45833</v>
      </c>
      <c r="H59" s="18" t="s">
        <v>108</v>
      </c>
      <c r="I59" s="19" t="s">
        <v>109</v>
      </c>
      <c r="J59" s="17">
        <f>IF(OR(T3-T8+32&lt;T3,T3-T8+32&gt;T4),"",T3-T8+32)</f>
        <v>45834</v>
      </c>
      <c r="K59" s="18" t="s">
        <v>108</v>
      </c>
      <c r="L59" s="19" t="s">
        <v>109</v>
      </c>
      <c r="M59" s="17">
        <f>IF(OR(T3-T8+33&lt;T3,T3-T8+33&gt;T4),"",T3-T8+33)</f>
        <v>45835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28 | 29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>
        <f>IF(OR(T3-T8+36&lt;T3,T3-T8+36&gt;T4),"",T3-T8+36)</f>
        <v>45838</v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2GemfPDh6bDliL92gQ5phWRRDOR5tF2/GyOs8i/KxRdz6GvIRByZZP61ApPe1leQhSh/9gGP5TSC23KTKhPdhg==" saltValue="5Ol3o3mb+yFAsiDdaXcOyw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showInputMessage="1" showErrorMessage="1" sqref="C43:D43" xr:uid="{00000000-0002-0000-0A00-000000000000}"/>
    <dataValidation type="list" showInputMessage="1" showErrorMessage="1" sqref="C3:D3" xr:uid="{00000000-0002-0000-0A00-000001000000}">
      <formula1>Moistexte</formula1>
    </dataValidation>
  </dataValidations>
  <hyperlinks>
    <hyperlink ref="J40" r:id="rId1" xr:uid="{00000000-0004-0000-0A00-000000000000}"/>
    <hyperlink ref="J80" r:id="rId2" xr:uid="{00000000-0004-0000-0A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CCFF"/>
  </sheetPr>
  <dimension ref="A1:AC81"/>
  <sheetViews>
    <sheetView zoomScaleNormal="100" workbookViewId="0">
      <selection activeCell="Q71" sqref="Q71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15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45839</v>
      </c>
      <c r="V3" s="2"/>
    </row>
    <row r="4" spans="1:22" ht="15" customHeight="1">
      <c r="S4" t="s">
        <v>2</v>
      </c>
      <c r="T4" s="3">
        <f>EOMONTH(T3,0)</f>
        <v>45869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2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>
        <f>IF(OR(T3-T8+2&lt;T3,T3-T8+2&gt;T4),"",T3-T8+2)</f>
        <v>45839</v>
      </c>
      <c r="E9" s="18" t="s">
        <v>108</v>
      </c>
      <c r="F9" s="19" t="s">
        <v>109</v>
      </c>
      <c r="G9" s="17">
        <f>IF(OR(T3-T8+3&lt;T3,T3-T8+3&gt;T4),"",T3-T8+3)</f>
        <v>45840</v>
      </c>
      <c r="H9" s="18" t="s">
        <v>108</v>
      </c>
      <c r="I9" s="19" t="s">
        <v>109</v>
      </c>
      <c r="J9" s="17">
        <f>IF(OR(T3-T8+4&lt;T3,T3-T8+4&gt;T4),"",T3-T8+4)</f>
        <v>45841</v>
      </c>
      <c r="K9" s="18" t="s">
        <v>108</v>
      </c>
      <c r="L9" s="19" t="s">
        <v>109</v>
      </c>
      <c r="M9" s="17">
        <f>IF(OR(T3-T8+5&lt;T3,T3-T8+5&gt;T4),"",T3-T8+5)</f>
        <v>45842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05 | 06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45845</v>
      </c>
      <c r="B19" s="18" t="s">
        <v>108</v>
      </c>
      <c r="C19" s="19" t="s">
        <v>109</v>
      </c>
      <c r="D19" s="20">
        <f>IF(OR(T3-T8+9&lt;T3,T3-T8+9&gt;T4),"",T3-T8+9)</f>
        <v>45846</v>
      </c>
      <c r="E19" s="18" t="s">
        <v>108</v>
      </c>
      <c r="F19" s="19" t="s">
        <v>109</v>
      </c>
      <c r="G19" s="20">
        <f>IF(OR(T3-T8+10&lt;T3,T3-T8+10&gt;T4),"",T3-T8+10)</f>
        <v>45847</v>
      </c>
      <c r="H19" s="18" t="s">
        <v>108</v>
      </c>
      <c r="I19" s="19" t="s">
        <v>109</v>
      </c>
      <c r="J19" s="20">
        <f>IF(OR(T3-T8+11&lt;T3,T3-T8+11&gt;T4),"",T3-T8+11)</f>
        <v>45848</v>
      </c>
      <c r="K19" s="18" t="s">
        <v>108</v>
      </c>
      <c r="L19" s="19" t="s">
        <v>109</v>
      </c>
      <c r="M19" s="20">
        <f>IF(OR(T3-T8+12&lt;T3,T3-T8+12&gt;T4),"",T3-T8+12)</f>
        <v>45849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12 | 13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45852</v>
      </c>
      <c r="B29" s="18" t="s">
        <v>108</v>
      </c>
      <c r="C29" s="19" t="s">
        <v>109</v>
      </c>
      <c r="D29" s="20">
        <f>IF(OR(T3-T8+16&lt;T3,T3-T8+16&gt;T4),"",T3-T8+16)</f>
        <v>45853</v>
      </c>
      <c r="E29" s="18" t="s">
        <v>108</v>
      </c>
      <c r="F29" s="19" t="s">
        <v>109</v>
      </c>
      <c r="G29" s="20">
        <f>IF(OR(T3-T8+17&lt;T3,T3-T8+17&gt;T4),"",T3-T8+17)</f>
        <v>45854</v>
      </c>
      <c r="H29" s="18" t="s">
        <v>108</v>
      </c>
      <c r="I29" s="19" t="s">
        <v>109</v>
      </c>
      <c r="J29" s="20">
        <f>IF(OR(T3-T8+18&lt;T3,T3-T8+18&gt;T4),"",T3-T8+18)</f>
        <v>45855</v>
      </c>
      <c r="K29" s="18" t="s">
        <v>108</v>
      </c>
      <c r="L29" s="19" t="s">
        <v>109</v>
      </c>
      <c r="M29" s="20">
        <f>IF(OR(T3-T8+19&lt;T3,T3-T8+19&gt;T4),"",T3-T8+19)</f>
        <v>45856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19 | 20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Juillet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45839</v>
      </c>
      <c r="V43" s="2"/>
    </row>
    <row r="44" spans="1:22" ht="6.9" customHeight="1">
      <c r="S44" t="s">
        <v>2</v>
      </c>
      <c r="T44" s="3">
        <f>EOMONTH(T43,0)</f>
        <v>45869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45859</v>
      </c>
      <c r="B49" s="18" t="s">
        <v>108</v>
      </c>
      <c r="C49" s="19" t="s">
        <v>109</v>
      </c>
      <c r="D49" s="17">
        <f>IF(OR(T3-T8+23&lt;T3,T3-T8+23&gt;T4),"",T3-T8+23)</f>
        <v>45860</v>
      </c>
      <c r="E49" s="18" t="s">
        <v>108</v>
      </c>
      <c r="F49" s="19" t="s">
        <v>109</v>
      </c>
      <c r="G49" s="17">
        <f>IF(OR(T3-T8+24&lt;T3,T3-T8+24&gt;T4),"",T3-T8+24)</f>
        <v>45861</v>
      </c>
      <c r="H49" s="18" t="s">
        <v>108</v>
      </c>
      <c r="I49" s="19" t="s">
        <v>109</v>
      </c>
      <c r="J49" s="17">
        <f>IF(OR(T3-T8+25&lt;T3,T3-T8+25&gt;T4),"",T3-T8+25)</f>
        <v>45862</v>
      </c>
      <c r="K49" s="18" t="s">
        <v>108</v>
      </c>
      <c r="L49" s="19" t="s">
        <v>109</v>
      </c>
      <c r="M49" s="17">
        <f>IF(OR(T3-T8+26&lt;T3,T3-T8+26&gt;T4),"",T3-T8+26)</f>
        <v>45863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26 | 27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45866</v>
      </c>
      <c r="B59" s="18" t="s">
        <v>108</v>
      </c>
      <c r="C59" s="19" t="s">
        <v>109</v>
      </c>
      <c r="D59" s="17">
        <f>IF(OR(T3-T8+30&lt;T3,T3-T8+30&gt;T4),"",T3-T8+30)</f>
        <v>45867</v>
      </c>
      <c r="E59" s="18" t="s">
        <v>108</v>
      </c>
      <c r="F59" s="19" t="s">
        <v>109</v>
      </c>
      <c r="G59" s="17">
        <f>IF(OR(T3-T8+31&lt;T3,T3-T8+31&gt;T4),"",T3-T8+31)</f>
        <v>45868</v>
      </c>
      <c r="H59" s="18" t="s">
        <v>108</v>
      </c>
      <c r="I59" s="19" t="s">
        <v>109</v>
      </c>
      <c r="J59" s="17">
        <f>IF(OR(T3-T8+32&lt;T3,T3-T8+32&gt;T4),"",T3-T8+32)</f>
        <v>45869</v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mYOD6j5bMCXX9UKidQo+fIrydQ8lB2ujFT18Uaxe6zqklGLBro0QdKKeojp5qu3dXeVBh2nrZIRDoFQwneVK/g==" saltValue="XfI1wnM4mRjBmH5vHIHDZA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type="list" showInputMessage="1" showErrorMessage="1" sqref="C3:D3" xr:uid="{00000000-0002-0000-0B00-000000000000}">
      <formula1>Moistexte</formula1>
    </dataValidation>
    <dataValidation showInputMessage="1" showErrorMessage="1" sqref="C43:D43" xr:uid="{00000000-0002-0000-0B00-000001000000}"/>
  </dataValidations>
  <hyperlinks>
    <hyperlink ref="J40" r:id="rId1" xr:uid="{00000000-0004-0000-0B00-000000000000}"/>
    <hyperlink ref="J80" r:id="rId2" xr:uid="{00000000-0004-0000-0B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CCFF"/>
  </sheetPr>
  <dimension ref="A1:AC81"/>
  <sheetViews>
    <sheetView zoomScaleNormal="100" workbookViewId="0">
      <selection activeCell="Q72" sqref="Q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16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45870</v>
      </c>
      <c r="V3" s="2"/>
    </row>
    <row r="4" spans="1:22" ht="15" customHeight="1">
      <c r="S4" t="s">
        <v>2</v>
      </c>
      <c r="T4" s="3">
        <f>EOMONTH(T3,0)</f>
        <v>45900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5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>
        <f>IF(OR(T3-T8+5&lt;T3,T3-T8+5&gt;T4),"",T3-T8+5)</f>
        <v>45870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02 | 03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45873</v>
      </c>
      <c r="B19" s="18" t="s">
        <v>108</v>
      </c>
      <c r="C19" s="19" t="s">
        <v>109</v>
      </c>
      <c r="D19" s="20">
        <f>IF(OR(T3-T8+9&lt;T3,T3-T8+9&gt;T4),"",T3-T8+9)</f>
        <v>45874</v>
      </c>
      <c r="E19" s="18" t="s">
        <v>108</v>
      </c>
      <c r="F19" s="19" t="s">
        <v>109</v>
      </c>
      <c r="G19" s="20">
        <f>IF(OR(T3-T8+10&lt;T3,T3-T8+10&gt;T4),"",T3-T8+10)</f>
        <v>45875</v>
      </c>
      <c r="H19" s="18" t="s">
        <v>108</v>
      </c>
      <c r="I19" s="19" t="s">
        <v>109</v>
      </c>
      <c r="J19" s="20">
        <f>IF(OR(T3-T8+11&lt;T3,T3-T8+11&gt;T4),"",T3-T8+11)</f>
        <v>45876</v>
      </c>
      <c r="K19" s="18" t="s">
        <v>108</v>
      </c>
      <c r="L19" s="19" t="s">
        <v>109</v>
      </c>
      <c r="M19" s="20">
        <f>IF(OR(T3-T8+12&lt;T3,T3-T8+12&gt;T4),"",T3-T8+12)</f>
        <v>45877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09 | 10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45880</v>
      </c>
      <c r="B29" s="18" t="s">
        <v>108</v>
      </c>
      <c r="C29" s="19" t="s">
        <v>109</v>
      </c>
      <c r="D29" s="20">
        <f>IF(OR(T3-T8+16&lt;T3,T3-T8+16&gt;T4),"",T3-T8+16)</f>
        <v>45881</v>
      </c>
      <c r="E29" s="18" t="s">
        <v>108</v>
      </c>
      <c r="F29" s="19" t="s">
        <v>109</v>
      </c>
      <c r="G29" s="20">
        <f>IF(OR(T3-T8+17&lt;T3,T3-T8+17&gt;T4),"",T3-T8+17)</f>
        <v>45882</v>
      </c>
      <c r="H29" s="18" t="s">
        <v>108</v>
      </c>
      <c r="I29" s="19" t="s">
        <v>109</v>
      </c>
      <c r="J29" s="20">
        <f>IF(OR(T3-T8+18&lt;T3,T3-T8+18&gt;T4),"",T3-T8+18)</f>
        <v>45883</v>
      </c>
      <c r="K29" s="18" t="s">
        <v>108</v>
      </c>
      <c r="L29" s="19" t="s">
        <v>109</v>
      </c>
      <c r="M29" s="20">
        <f>IF(OR(T3-T8+19&lt;T3,T3-T8+19&gt;T4),"",T3-T8+19)</f>
        <v>45884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16 | 17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Août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45870</v>
      </c>
      <c r="V43" s="2"/>
    </row>
    <row r="44" spans="1:22" ht="6.9" customHeight="1">
      <c r="S44" t="s">
        <v>2</v>
      </c>
      <c r="T44" s="3">
        <f>EOMONTH(T43,0)</f>
        <v>45900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45887</v>
      </c>
      <c r="B49" s="18" t="s">
        <v>108</v>
      </c>
      <c r="C49" s="19" t="s">
        <v>109</v>
      </c>
      <c r="D49" s="17">
        <f>IF(OR(T3-T8+23&lt;T3,T3-T8+23&gt;T4),"",T3-T8+23)</f>
        <v>45888</v>
      </c>
      <c r="E49" s="18" t="s">
        <v>108</v>
      </c>
      <c r="F49" s="19" t="s">
        <v>109</v>
      </c>
      <c r="G49" s="17">
        <f>IF(OR(T3-T8+24&lt;T3,T3-T8+24&gt;T4),"",T3-T8+24)</f>
        <v>45889</v>
      </c>
      <c r="H49" s="18" t="s">
        <v>108</v>
      </c>
      <c r="I49" s="19" t="s">
        <v>109</v>
      </c>
      <c r="J49" s="17">
        <f>IF(OR(T3-T8+25&lt;T3,T3-T8+25&gt;T4),"",T3-T8+25)</f>
        <v>45890</v>
      </c>
      <c r="K49" s="18" t="s">
        <v>108</v>
      </c>
      <c r="L49" s="19" t="s">
        <v>109</v>
      </c>
      <c r="M49" s="17">
        <f>IF(OR(T3-T8+26&lt;T3,T3-T8+26&gt;T4),"",T3-T8+26)</f>
        <v>45891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23 | 24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45894</v>
      </c>
      <c r="B59" s="18" t="s">
        <v>108</v>
      </c>
      <c r="C59" s="19" t="s">
        <v>109</v>
      </c>
      <c r="D59" s="17">
        <f>IF(OR(T3-T8+30&lt;T3,T3-T8+30&gt;T4),"",T3-T8+30)</f>
        <v>45895</v>
      </c>
      <c r="E59" s="18" t="s">
        <v>108</v>
      </c>
      <c r="F59" s="19" t="s">
        <v>109</v>
      </c>
      <c r="G59" s="17">
        <f>IF(OR(T3-T8+31&lt;T3,T3-T8+31&gt;T4),"",T3-T8+31)</f>
        <v>45896</v>
      </c>
      <c r="H59" s="18" t="s">
        <v>108</v>
      </c>
      <c r="I59" s="19" t="s">
        <v>109</v>
      </c>
      <c r="J59" s="17">
        <f>IF(OR(T3-T8+32&lt;T3,T3-T8+32&gt;T4),"",T3-T8+32)</f>
        <v>45897</v>
      </c>
      <c r="K59" s="18" t="s">
        <v>108</v>
      </c>
      <c r="L59" s="19" t="s">
        <v>109</v>
      </c>
      <c r="M59" s="17">
        <f>IF(OR(T3-T8+33&lt;T3,T3-T8+33&gt;T4),"",T3-T8+33)</f>
        <v>45898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30 | 31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i1WcVM4fQlK5ZsMMIr/LrHwyNKrGp2jd65O0jMV5JRvAmQFJP1XMSlCmPh4/ZZE65FX1Ny2vRHtdpXNi9eZaGg==" saltValue="tYFsTlo21ml/TRQ/7l4ubg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showInputMessage="1" showErrorMessage="1" sqref="C43:D43" xr:uid="{00000000-0002-0000-0C00-000000000000}"/>
    <dataValidation type="list" showInputMessage="1" showErrorMessage="1" sqref="C3:D3" xr:uid="{00000000-0002-0000-0C00-000001000000}">
      <formula1>Moistexte</formula1>
    </dataValidation>
  </dataValidations>
  <hyperlinks>
    <hyperlink ref="J40" r:id="rId1" xr:uid="{00000000-0004-0000-0C00-000000000000}"/>
    <hyperlink ref="J80" r:id="rId2" xr:uid="{00000000-0004-0000-0C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CCFF"/>
  </sheetPr>
  <dimension ref="A1:AC81"/>
  <sheetViews>
    <sheetView zoomScaleNormal="100" workbookViewId="0">
      <selection activeCell="Q74" sqref="Q74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17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45901</v>
      </c>
      <c r="V3" s="2"/>
    </row>
    <row r="4" spans="1:22" ht="15" customHeight="1">
      <c r="S4" t="s">
        <v>2</v>
      </c>
      <c r="T4" s="3">
        <f>EOMONTH(T3,0)</f>
        <v>45930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1</v>
      </c>
    </row>
    <row r="9" spans="1:22" s="1" customFormat="1" ht="15.6">
      <c r="A9" s="17">
        <f>IF(OR($T$3-$T$8+1&lt;T3,T3-T8+1&gt;T4),"",T3-T8+1)</f>
        <v>45901</v>
      </c>
      <c r="B9" s="18" t="s">
        <v>108</v>
      </c>
      <c r="C9" s="19" t="s">
        <v>109</v>
      </c>
      <c r="D9" s="17">
        <f>IF(OR(T3-T8+2&lt;T3,T3-T8+2&gt;T4),"",T3-T8+2)</f>
        <v>45902</v>
      </c>
      <c r="E9" s="18" t="s">
        <v>108</v>
      </c>
      <c r="F9" s="19" t="s">
        <v>109</v>
      </c>
      <c r="G9" s="17">
        <f>IF(OR(T3-T8+3&lt;T3,T3-T8+3&gt;T4),"",T3-T8+3)</f>
        <v>45903</v>
      </c>
      <c r="H9" s="18" t="s">
        <v>108</v>
      </c>
      <c r="I9" s="19" t="s">
        <v>109</v>
      </c>
      <c r="J9" s="17">
        <f>IF(OR(T3-T8+4&lt;T3,T3-T8+4&gt;T4),"",T3-T8+4)</f>
        <v>45904</v>
      </c>
      <c r="K9" s="18" t="s">
        <v>108</v>
      </c>
      <c r="L9" s="19" t="s">
        <v>109</v>
      </c>
      <c r="M9" s="17">
        <f>IF(OR(T3-T8+5&lt;T3,T3-T8+5&gt;T4),"",T3-T8+5)</f>
        <v>45905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06 | 07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45908</v>
      </c>
      <c r="B19" s="18" t="s">
        <v>108</v>
      </c>
      <c r="C19" s="19" t="s">
        <v>109</v>
      </c>
      <c r="D19" s="20">
        <f>IF(OR(T3-T8+9&lt;T3,T3-T8+9&gt;T4),"",T3-T8+9)</f>
        <v>45909</v>
      </c>
      <c r="E19" s="18" t="s">
        <v>108</v>
      </c>
      <c r="F19" s="19" t="s">
        <v>109</v>
      </c>
      <c r="G19" s="20">
        <f>IF(OR(T3-T8+10&lt;T3,T3-T8+10&gt;T4),"",T3-T8+10)</f>
        <v>45910</v>
      </c>
      <c r="H19" s="18" t="s">
        <v>108</v>
      </c>
      <c r="I19" s="19" t="s">
        <v>109</v>
      </c>
      <c r="J19" s="20">
        <f>IF(OR(T3-T8+11&lt;T3,T3-T8+11&gt;T4),"",T3-T8+11)</f>
        <v>45911</v>
      </c>
      <c r="K19" s="18" t="s">
        <v>108</v>
      </c>
      <c r="L19" s="19" t="s">
        <v>109</v>
      </c>
      <c r="M19" s="20">
        <f>IF(OR(T3-T8+12&lt;T3,T3-T8+12&gt;T4),"",T3-T8+12)</f>
        <v>45912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13 | 14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45915</v>
      </c>
      <c r="B29" s="18" t="s">
        <v>108</v>
      </c>
      <c r="C29" s="19" t="s">
        <v>109</v>
      </c>
      <c r="D29" s="20">
        <f>IF(OR(T3-T8+16&lt;T3,T3-T8+16&gt;T4),"",T3-T8+16)</f>
        <v>45916</v>
      </c>
      <c r="E29" s="18" t="s">
        <v>108</v>
      </c>
      <c r="F29" s="19" t="s">
        <v>109</v>
      </c>
      <c r="G29" s="20">
        <f>IF(OR(T3-T8+17&lt;T3,T3-T8+17&gt;T4),"",T3-T8+17)</f>
        <v>45917</v>
      </c>
      <c r="H29" s="18" t="s">
        <v>108</v>
      </c>
      <c r="I29" s="19" t="s">
        <v>109</v>
      </c>
      <c r="J29" s="20">
        <f>IF(OR(T3-T8+18&lt;T3,T3-T8+18&gt;T4),"",T3-T8+18)</f>
        <v>45918</v>
      </c>
      <c r="K29" s="18" t="s">
        <v>108</v>
      </c>
      <c r="L29" s="19" t="s">
        <v>109</v>
      </c>
      <c r="M29" s="20">
        <f>IF(OR(T3-T8+19&lt;T3,T3-T8+19&gt;T4),"",T3-T8+19)</f>
        <v>45919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20 | 21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Septembre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45901</v>
      </c>
      <c r="V43" s="2"/>
    </row>
    <row r="44" spans="1:22" ht="6.9" customHeight="1">
      <c r="S44" t="s">
        <v>2</v>
      </c>
      <c r="T44" s="3">
        <f>EOMONTH(T43,0)</f>
        <v>45930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45922</v>
      </c>
      <c r="B49" s="18" t="s">
        <v>108</v>
      </c>
      <c r="C49" s="19" t="s">
        <v>109</v>
      </c>
      <c r="D49" s="17">
        <f>IF(OR(T3-T8+23&lt;T3,T3-T8+23&gt;T4),"",T3-T8+23)</f>
        <v>45923</v>
      </c>
      <c r="E49" s="18" t="s">
        <v>108</v>
      </c>
      <c r="F49" s="19" t="s">
        <v>109</v>
      </c>
      <c r="G49" s="17">
        <f>IF(OR(T3-T8+24&lt;T3,T3-T8+24&gt;T4),"",T3-T8+24)</f>
        <v>45924</v>
      </c>
      <c r="H49" s="18" t="s">
        <v>108</v>
      </c>
      <c r="I49" s="19" t="s">
        <v>109</v>
      </c>
      <c r="J49" s="17">
        <f>IF(OR(T3-T8+25&lt;T3,T3-T8+25&gt;T4),"",T3-T8+25)</f>
        <v>45925</v>
      </c>
      <c r="K49" s="18" t="s">
        <v>108</v>
      </c>
      <c r="L49" s="19" t="s">
        <v>109</v>
      </c>
      <c r="M49" s="17">
        <f>IF(OR(T3-T8+26&lt;T3,T3-T8+26&gt;T4),"",T3-T8+26)</f>
        <v>45926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27 | 28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45929</v>
      </c>
      <c r="B59" s="18" t="s">
        <v>108</v>
      </c>
      <c r="C59" s="19" t="s">
        <v>109</v>
      </c>
      <c r="D59" s="17">
        <f>IF(OR(T3-T8+30&lt;T3,T3-T8+30&gt;T4),"",T3-T8+30)</f>
        <v>45930</v>
      </c>
      <c r="E59" s="18" t="s">
        <v>108</v>
      </c>
      <c r="F59" s="19" t="s">
        <v>109</v>
      </c>
      <c r="G59" s="17" t="str">
        <f>IF(OR(T3-T8+31&lt;T3,T3-T8+31&gt;T4),"",T3-T8+31)</f>
        <v/>
      </c>
      <c r="H59" s="18" t="s">
        <v>108</v>
      </c>
      <c r="I59" s="19" t="s">
        <v>109</v>
      </c>
      <c r="J59" s="17" t="str">
        <f>IF(OR(T3-T8+32&lt;T3,T3-T8+32&gt;T4),"",T3-T8+32)</f>
        <v/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zS9inEuf5Gosw8UQbklxtcaskfcKIQsVUQ0SUV3yVsZyCjwI7rplnotVwnj5IZ9eBXVNjdzTBqzo8PLCJJI6zA==" saltValue="l+Q9Zcvr0Ta4sSeqV9rcAQ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type="list" showInputMessage="1" showErrorMessage="1" sqref="C3:D3" xr:uid="{00000000-0002-0000-0D00-000000000000}">
      <formula1>Moistexte</formula1>
    </dataValidation>
    <dataValidation showInputMessage="1" showErrorMessage="1" sqref="C43:D43" xr:uid="{00000000-0002-0000-0D00-000001000000}"/>
  </dataValidations>
  <hyperlinks>
    <hyperlink ref="J40" r:id="rId1" xr:uid="{00000000-0004-0000-0D00-000000000000}"/>
    <hyperlink ref="J80" r:id="rId2" xr:uid="{00000000-0004-0000-0D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CCFF"/>
  </sheetPr>
  <dimension ref="A1:AC81"/>
  <sheetViews>
    <sheetView zoomScaleNormal="100" workbookViewId="0">
      <selection activeCell="P69" sqref="P69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18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45931</v>
      </c>
      <c r="V3" s="2"/>
    </row>
    <row r="4" spans="1:22" ht="15" customHeight="1">
      <c r="S4" t="s">
        <v>2</v>
      </c>
      <c r="T4" s="3">
        <f>EOMONTH(T3,0)</f>
        <v>45961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3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>
        <f>IF(OR(T3-T8+3&lt;T3,T3-T8+3&gt;T4),"",T3-T8+3)</f>
        <v>45931</v>
      </c>
      <c r="H9" s="18" t="s">
        <v>108</v>
      </c>
      <c r="I9" s="19" t="s">
        <v>109</v>
      </c>
      <c r="J9" s="17">
        <f>IF(OR(T3-T8+4&lt;T3,T3-T8+4&gt;T4),"",T3-T8+4)</f>
        <v>45932</v>
      </c>
      <c r="K9" s="18" t="s">
        <v>108</v>
      </c>
      <c r="L9" s="19" t="s">
        <v>109</v>
      </c>
      <c r="M9" s="17">
        <f>IF(OR(T3-T8+5&lt;T3,T3-T8+5&gt;T4),"",T3-T8+5)</f>
        <v>45933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04 | 05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45936</v>
      </c>
      <c r="B19" s="18" t="s">
        <v>108</v>
      </c>
      <c r="C19" s="19" t="s">
        <v>109</v>
      </c>
      <c r="D19" s="20">
        <f>IF(OR(T3-T8+9&lt;T3,T3-T8+9&gt;T4),"",T3-T8+9)</f>
        <v>45937</v>
      </c>
      <c r="E19" s="18" t="s">
        <v>108</v>
      </c>
      <c r="F19" s="19" t="s">
        <v>109</v>
      </c>
      <c r="G19" s="20">
        <f>IF(OR(T3-T8+10&lt;T3,T3-T8+10&gt;T4),"",T3-T8+10)</f>
        <v>45938</v>
      </c>
      <c r="H19" s="18" t="s">
        <v>108</v>
      </c>
      <c r="I19" s="19" t="s">
        <v>109</v>
      </c>
      <c r="J19" s="20">
        <f>IF(OR(T3-T8+11&lt;T3,T3-T8+11&gt;T4),"",T3-T8+11)</f>
        <v>45939</v>
      </c>
      <c r="K19" s="18" t="s">
        <v>108</v>
      </c>
      <c r="L19" s="19" t="s">
        <v>109</v>
      </c>
      <c r="M19" s="20">
        <f>IF(OR(T3-T8+12&lt;T3,T3-T8+12&gt;T4),"",T3-T8+12)</f>
        <v>45940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11 | 12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45943</v>
      </c>
      <c r="B29" s="18" t="s">
        <v>108</v>
      </c>
      <c r="C29" s="19" t="s">
        <v>109</v>
      </c>
      <c r="D29" s="20">
        <f>IF(OR(T3-T8+16&lt;T3,T3-T8+16&gt;T4),"",T3-T8+16)</f>
        <v>45944</v>
      </c>
      <c r="E29" s="18" t="s">
        <v>108</v>
      </c>
      <c r="F29" s="19" t="s">
        <v>109</v>
      </c>
      <c r="G29" s="20">
        <f>IF(OR(T3-T8+17&lt;T3,T3-T8+17&gt;T4),"",T3-T8+17)</f>
        <v>45945</v>
      </c>
      <c r="H29" s="18" t="s">
        <v>108</v>
      </c>
      <c r="I29" s="19" t="s">
        <v>109</v>
      </c>
      <c r="J29" s="20">
        <f>IF(OR(T3-T8+18&lt;T3,T3-T8+18&gt;T4),"",T3-T8+18)</f>
        <v>45946</v>
      </c>
      <c r="K29" s="18" t="s">
        <v>108</v>
      </c>
      <c r="L29" s="19" t="s">
        <v>109</v>
      </c>
      <c r="M29" s="20">
        <f>IF(OR(T3-T8+19&lt;T3,T3-T8+19&gt;T4),"",T3-T8+19)</f>
        <v>45947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18 | 19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Octobre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45931</v>
      </c>
      <c r="V43" s="2"/>
    </row>
    <row r="44" spans="1:22" ht="6.9" customHeight="1">
      <c r="S44" t="s">
        <v>2</v>
      </c>
      <c r="T44" s="3">
        <f>EOMONTH(T43,0)</f>
        <v>45961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45950</v>
      </c>
      <c r="B49" s="18" t="s">
        <v>108</v>
      </c>
      <c r="C49" s="19" t="s">
        <v>109</v>
      </c>
      <c r="D49" s="17">
        <f>IF(OR(T3-T8+23&lt;T3,T3-T8+23&gt;T4),"",T3-T8+23)</f>
        <v>45951</v>
      </c>
      <c r="E49" s="18" t="s">
        <v>108</v>
      </c>
      <c r="F49" s="19" t="s">
        <v>109</v>
      </c>
      <c r="G49" s="17">
        <f>IF(OR(T3-T8+24&lt;T3,T3-T8+24&gt;T4),"",T3-T8+24)</f>
        <v>45952</v>
      </c>
      <c r="H49" s="18" t="s">
        <v>108</v>
      </c>
      <c r="I49" s="19" t="s">
        <v>109</v>
      </c>
      <c r="J49" s="17">
        <f>IF(OR(T3-T8+25&lt;T3,T3-T8+25&gt;T4),"",T3-T8+25)</f>
        <v>45953</v>
      </c>
      <c r="K49" s="18" t="s">
        <v>108</v>
      </c>
      <c r="L49" s="19" t="s">
        <v>109</v>
      </c>
      <c r="M49" s="17">
        <f>IF(OR(T3-T8+26&lt;T3,T3-T8+26&gt;T4),"",T3-T8+26)</f>
        <v>45954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25 | 26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45957</v>
      </c>
      <c r="B59" s="18" t="s">
        <v>108</v>
      </c>
      <c r="C59" s="19" t="s">
        <v>109</v>
      </c>
      <c r="D59" s="17">
        <f>IF(OR(T3-T8+30&lt;T3,T3-T8+30&gt;T4),"",T3-T8+30)</f>
        <v>45958</v>
      </c>
      <c r="E59" s="18" t="s">
        <v>108</v>
      </c>
      <c r="F59" s="19" t="s">
        <v>109</v>
      </c>
      <c r="G59" s="17">
        <f>IF(OR(T3-T8+31&lt;T3,T3-T8+31&gt;T4),"",T3-T8+31)</f>
        <v>45959</v>
      </c>
      <c r="H59" s="18" t="s">
        <v>108</v>
      </c>
      <c r="I59" s="19" t="s">
        <v>109</v>
      </c>
      <c r="J59" s="17">
        <f>IF(OR(T3-T8+32&lt;T3,T3-T8+32&gt;T4),"",T3-T8+32)</f>
        <v>45960</v>
      </c>
      <c r="K59" s="18" t="s">
        <v>108</v>
      </c>
      <c r="L59" s="19" t="s">
        <v>109</v>
      </c>
      <c r="M59" s="17">
        <f>IF(OR(T3-T8+33&lt;T3,T3-T8+33&gt;T4),"",T3-T8+33)</f>
        <v>45961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z6NcpackBRKhx7v9qLsCCn3qMfVfMthURbCjsQCn6e7DqYc0Dfi3rwcJVj1d50/NVVZBWV5kH60Rd8D6l3rzaQ==" saltValue="Vfp484ABrIpr0x0RZ7rhgg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showInputMessage="1" showErrorMessage="1" sqref="C43:D43" xr:uid="{00000000-0002-0000-0E00-000000000000}"/>
    <dataValidation type="list" showInputMessage="1" showErrorMessage="1" sqref="C3:D3" xr:uid="{00000000-0002-0000-0E00-000001000000}">
      <formula1>Moistexte</formula1>
    </dataValidation>
  </dataValidations>
  <hyperlinks>
    <hyperlink ref="J40" r:id="rId1" xr:uid="{00000000-0004-0000-0E00-000000000000}"/>
    <hyperlink ref="J80" r:id="rId2" xr:uid="{00000000-0004-0000-0E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CCFF"/>
  </sheetPr>
  <dimension ref="A1:AC81"/>
  <sheetViews>
    <sheetView zoomScaleNormal="100" workbookViewId="0">
      <selection activeCell="Q72" sqref="Q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19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45962</v>
      </c>
      <c r="V3" s="2"/>
    </row>
    <row r="4" spans="1:22" ht="15" customHeight="1">
      <c r="S4" t="s">
        <v>2</v>
      </c>
      <c r="T4" s="3">
        <f>EOMONTH(T3,0)</f>
        <v>45991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6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01 | 02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45964</v>
      </c>
      <c r="B19" s="18" t="s">
        <v>108</v>
      </c>
      <c r="C19" s="19" t="s">
        <v>109</v>
      </c>
      <c r="D19" s="20">
        <f>IF(OR(T3-T8+9&lt;T3,T3-T8+9&gt;T4),"",T3-T8+9)</f>
        <v>45965</v>
      </c>
      <c r="E19" s="18" t="s">
        <v>108</v>
      </c>
      <c r="F19" s="19" t="s">
        <v>109</v>
      </c>
      <c r="G19" s="20">
        <f>IF(OR(T3-T8+10&lt;T3,T3-T8+10&gt;T4),"",T3-T8+10)</f>
        <v>45966</v>
      </c>
      <c r="H19" s="18" t="s">
        <v>108</v>
      </c>
      <c r="I19" s="19" t="s">
        <v>109</v>
      </c>
      <c r="J19" s="20">
        <f>IF(OR(T3-T8+11&lt;T3,T3-T8+11&gt;T4),"",T3-T8+11)</f>
        <v>45967</v>
      </c>
      <c r="K19" s="18" t="s">
        <v>108</v>
      </c>
      <c r="L19" s="19" t="s">
        <v>109</v>
      </c>
      <c r="M19" s="20">
        <f>IF(OR(T3-T8+12&lt;T3,T3-T8+12&gt;T4),"",T3-T8+12)</f>
        <v>45968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08 | 09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45971</v>
      </c>
      <c r="B29" s="18" t="s">
        <v>108</v>
      </c>
      <c r="C29" s="19" t="s">
        <v>109</v>
      </c>
      <c r="D29" s="20">
        <f>IF(OR(T3-T8+16&lt;T3,T3-T8+16&gt;T4),"",T3-T8+16)</f>
        <v>45972</v>
      </c>
      <c r="E29" s="18" t="s">
        <v>108</v>
      </c>
      <c r="F29" s="19" t="s">
        <v>109</v>
      </c>
      <c r="G29" s="20">
        <f>IF(OR(T3-T8+17&lt;T3,T3-T8+17&gt;T4),"",T3-T8+17)</f>
        <v>45973</v>
      </c>
      <c r="H29" s="18" t="s">
        <v>108</v>
      </c>
      <c r="I29" s="19" t="s">
        <v>109</v>
      </c>
      <c r="J29" s="20">
        <f>IF(OR(T3-T8+18&lt;T3,T3-T8+18&gt;T4),"",T3-T8+18)</f>
        <v>45974</v>
      </c>
      <c r="K29" s="18" t="s">
        <v>108</v>
      </c>
      <c r="L29" s="19" t="s">
        <v>109</v>
      </c>
      <c r="M29" s="20">
        <f>IF(OR(T3-T8+19&lt;T3,T3-T8+19&gt;T4),"",T3-T8+19)</f>
        <v>45975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15 | 16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Novembre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45962</v>
      </c>
      <c r="V43" s="2"/>
    </row>
    <row r="44" spans="1:22" ht="6.9" customHeight="1">
      <c r="S44" t="s">
        <v>2</v>
      </c>
      <c r="T44" s="3">
        <f>EOMONTH(T43,0)</f>
        <v>45991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45978</v>
      </c>
      <c r="B49" s="18" t="s">
        <v>108</v>
      </c>
      <c r="C49" s="19" t="s">
        <v>109</v>
      </c>
      <c r="D49" s="17">
        <f>IF(OR(T3-T8+23&lt;T3,T3-T8+23&gt;T4),"",T3-T8+23)</f>
        <v>45979</v>
      </c>
      <c r="E49" s="18" t="s">
        <v>108</v>
      </c>
      <c r="F49" s="19" t="s">
        <v>109</v>
      </c>
      <c r="G49" s="17">
        <f>IF(OR(T3-T8+24&lt;T3,T3-T8+24&gt;T4),"",T3-T8+24)</f>
        <v>45980</v>
      </c>
      <c r="H49" s="18" t="s">
        <v>108</v>
      </c>
      <c r="I49" s="19" t="s">
        <v>109</v>
      </c>
      <c r="J49" s="17">
        <f>IF(OR(T3-T8+25&lt;T3,T3-T8+25&gt;T4),"",T3-T8+25)</f>
        <v>45981</v>
      </c>
      <c r="K49" s="18" t="s">
        <v>108</v>
      </c>
      <c r="L49" s="19" t="s">
        <v>109</v>
      </c>
      <c r="M49" s="17">
        <f>IF(OR(T3-T8+26&lt;T3,T3-T8+26&gt;T4),"",T3-T8+26)</f>
        <v>45982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22 | 23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45985</v>
      </c>
      <c r="B59" s="18" t="s">
        <v>108</v>
      </c>
      <c r="C59" s="19" t="s">
        <v>109</v>
      </c>
      <c r="D59" s="17">
        <f>IF(OR(T3-T8+30&lt;T3,T3-T8+30&gt;T4),"",T3-T8+30)</f>
        <v>45986</v>
      </c>
      <c r="E59" s="18" t="s">
        <v>108</v>
      </c>
      <c r="F59" s="19" t="s">
        <v>109</v>
      </c>
      <c r="G59" s="17">
        <f>IF(OR(T3-T8+31&lt;T3,T3-T8+31&gt;T4),"",T3-T8+31)</f>
        <v>45987</v>
      </c>
      <c r="H59" s="18" t="s">
        <v>108</v>
      </c>
      <c r="I59" s="19" t="s">
        <v>109</v>
      </c>
      <c r="J59" s="17">
        <f>IF(OR(T3-T8+32&lt;T3,T3-T8+32&gt;T4),"",T3-T8+32)</f>
        <v>45988</v>
      </c>
      <c r="K59" s="18" t="s">
        <v>108</v>
      </c>
      <c r="L59" s="19" t="s">
        <v>109</v>
      </c>
      <c r="M59" s="17">
        <f>IF(OR(T3-T8+33&lt;T3,T3-T8+33&gt;T4),"",T3-T8+33)</f>
        <v>45989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29 | 30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aA4dTQx5pLr+OfWtT+IXxkxtGZqRhQRSjqBoP2T2/uQTsWDmyUwxEn0QrPugD1HGNCVtq6mQxAb1tN4UKvvpdQ==" saltValue="PlyCexM/yqd8XQgMpyd1tg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type="list" showInputMessage="1" showErrorMessage="1" sqref="C3:D3" xr:uid="{00000000-0002-0000-0F00-000000000000}">
      <formula1>Moistexte</formula1>
    </dataValidation>
    <dataValidation showInputMessage="1" showErrorMessage="1" sqref="C43:D43" xr:uid="{00000000-0002-0000-0F00-000001000000}"/>
  </dataValidations>
  <hyperlinks>
    <hyperlink ref="J40" r:id="rId1" xr:uid="{00000000-0004-0000-0F00-000000000000}"/>
    <hyperlink ref="J80" r:id="rId2" xr:uid="{00000000-0004-0000-0F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CCFF"/>
  </sheetPr>
  <dimension ref="A1:AC81"/>
  <sheetViews>
    <sheetView zoomScaleNormal="100" workbookViewId="0">
      <selection activeCell="P72" sqref="P72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20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45992</v>
      </c>
      <c r="V3" s="2"/>
    </row>
    <row r="4" spans="1:22" ht="15" customHeight="1">
      <c r="S4" t="s">
        <v>2</v>
      </c>
      <c r="T4" s="3">
        <f>EOMONTH(T3,0)</f>
        <v>46022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1</v>
      </c>
    </row>
    <row r="9" spans="1:22" s="1" customFormat="1" ht="15.6">
      <c r="A9" s="17">
        <f>IF(OR($T$3-$T$8+1&lt;T3,T3-T8+1&gt;T4),"",T3-T8+1)</f>
        <v>45992</v>
      </c>
      <c r="B9" s="18" t="s">
        <v>108</v>
      </c>
      <c r="C9" s="19" t="s">
        <v>109</v>
      </c>
      <c r="D9" s="17">
        <f>IF(OR(T3-T8+2&lt;T3,T3-T8+2&gt;T4),"",T3-T8+2)</f>
        <v>45993</v>
      </c>
      <c r="E9" s="18" t="s">
        <v>108</v>
      </c>
      <c r="F9" s="19" t="s">
        <v>109</v>
      </c>
      <c r="G9" s="17">
        <f>IF(OR(T3-T8+3&lt;T3,T3-T8+3&gt;T4),"",T3-T8+3)</f>
        <v>45994</v>
      </c>
      <c r="H9" s="18" t="s">
        <v>108</v>
      </c>
      <c r="I9" s="19" t="s">
        <v>109</v>
      </c>
      <c r="J9" s="17">
        <f>IF(OR(T3-T8+4&lt;T3,T3-T8+4&gt;T4),"",T3-T8+4)</f>
        <v>45995</v>
      </c>
      <c r="K9" s="18" t="s">
        <v>108</v>
      </c>
      <c r="L9" s="19" t="s">
        <v>109</v>
      </c>
      <c r="M9" s="17">
        <f>IF(OR(T3-T8+5&lt;T3,T3-T8+5&gt;T4),"",T3-T8+5)</f>
        <v>45996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06 | 07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45999</v>
      </c>
      <c r="B19" s="18" t="s">
        <v>108</v>
      </c>
      <c r="C19" s="19" t="s">
        <v>109</v>
      </c>
      <c r="D19" s="20">
        <f>IF(OR(T3-T8+9&lt;T3,T3-T8+9&gt;T4),"",T3-T8+9)</f>
        <v>46000</v>
      </c>
      <c r="E19" s="18" t="s">
        <v>108</v>
      </c>
      <c r="F19" s="19" t="s">
        <v>109</v>
      </c>
      <c r="G19" s="20">
        <f>IF(OR(T3-T8+10&lt;T3,T3-T8+10&gt;T4),"",T3-T8+10)</f>
        <v>46001</v>
      </c>
      <c r="H19" s="18" t="s">
        <v>108</v>
      </c>
      <c r="I19" s="19" t="s">
        <v>109</v>
      </c>
      <c r="J19" s="20">
        <f>IF(OR(T3-T8+11&lt;T3,T3-T8+11&gt;T4),"",T3-T8+11)</f>
        <v>46002</v>
      </c>
      <c r="K19" s="18" t="s">
        <v>108</v>
      </c>
      <c r="L19" s="19" t="s">
        <v>109</v>
      </c>
      <c r="M19" s="20">
        <f>IF(OR(T3-T8+12&lt;T3,T3-T8+12&gt;T4),"",T3-T8+12)</f>
        <v>46003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13 | 14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46006</v>
      </c>
      <c r="B29" s="18" t="s">
        <v>108</v>
      </c>
      <c r="C29" s="19" t="s">
        <v>109</v>
      </c>
      <c r="D29" s="20">
        <f>IF(OR(T3-T8+16&lt;T3,T3-T8+16&gt;T4),"",T3-T8+16)</f>
        <v>46007</v>
      </c>
      <c r="E29" s="18" t="s">
        <v>108</v>
      </c>
      <c r="F29" s="19" t="s">
        <v>109</v>
      </c>
      <c r="G29" s="20">
        <f>IF(OR(T3-T8+17&lt;T3,T3-T8+17&gt;T4),"",T3-T8+17)</f>
        <v>46008</v>
      </c>
      <c r="H29" s="18" t="s">
        <v>108</v>
      </c>
      <c r="I29" s="19" t="s">
        <v>109</v>
      </c>
      <c r="J29" s="20">
        <f>IF(OR(T3-T8+18&lt;T3,T3-T8+18&gt;T4),"",T3-T8+18)</f>
        <v>46009</v>
      </c>
      <c r="K29" s="18" t="s">
        <v>108</v>
      </c>
      <c r="L29" s="19" t="s">
        <v>109</v>
      </c>
      <c r="M29" s="20">
        <f>IF(OR(T3-T8+19&lt;T3,T3-T8+19&gt;T4),"",T3-T8+19)</f>
        <v>46010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20 | 21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Décembre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45992</v>
      </c>
      <c r="V43" s="2"/>
    </row>
    <row r="44" spans="1:22" ht="6.9" customHeight="1">
      <c r="S44" t="s">
        <v>2</v>
      </c>
      <c r="T44" s="3">
        <f>EOMONTH(T43,0)</f>
        <v>46022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46013</v>
      </c>
      <c r="B49" s="18" t="s">
        <v>108</v>
      </c>
      <c r="C49" s="19" t="s">
        <v>109</v>
      </c>
      <c r="D49" s="17">
        <f>IF(OR(T3-T8+23&lt;T3,T3-T8+23&gt;T4),"",T3-T8+23)</f>
        <v>46014</v>
      </c>
      <c r="E49" s="18" t="s">
        <v>108</v>
      </c>
      <c r="F49" s="19" t="s">
        <v>109</v>
      </c>
      <c r="G49" s="17">
        <f>IF(OR(T3-T8+24&lt;T3,T3-T8+24&gt;T4),"",T3-T8+24)</f>
        <v>46015</v>
      </c>
      <c r="H49" s="18" t="s">
        <v>108</v>
      </c>
      <c r="I49" s="19" t="s">
        <v>109</v>
      </c>
      <c r="J49" s="17">
        <f>IF(OR(T3-T8+25&lt;T3,T3-T8+25&gt;T4),"",T3-T8+25)</f>
        <v>46016</v>
      </c>
      <c r="K49" s="18" t="s">
        <v>108</v>
      </c>
      <c r="L49" s="19" t="s">
        <v>109</v>
      </c>
      <c r="M49" s="17">
        <f>IF(OR(T3-T8+26&lt;T3,T3-T8+26&gt;T4),"",T3-T8+26)</f>
        <v>46017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27 | 28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46020</v>
      </c>
      <c r="B59" s="18" t="s">
        <v>108</v>
      </c>
      <c r="C59" s="19" t="s">
        <v>109</v>
      </c>
      <c r="D59" s="17">
        <f>IF(OR(T3-T8+30&lt;T3,T3-T8+30&gt;T4),"",T3-T8+30)</f>
        <v>46021</v>
      </c>
      <c r="E59" s="18" t="s">
        <v>108</v>
      </c>
      <c r="F59" s="19" t="s">
        <v>109</v>
      </c>
      <c r="G59" s="17">
        <f>IF(OR(T3-T8+31&lt;T3,T3-T8+31&gt;T4),"",T3-T8+31)</f>
        <v>46022</v>
      </c>
      <c r="H59" s="18" t="s">
        <v>108</v>
      </c>
      <c r="I59" s="19" t="s">
        <v>109</v>
      </c>
      <c r="J59" s="17" t="str">
        <f>IF(OR(T3-T8+32&lt;T3,T3-T8+32&gt;T4),"",T3-T8+32)</f>
        <v/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vl+1cl1rvqmHx+O0jP54W9VCeyEqZ4zI3I7RXYm79slr/oNwLLWSOOYsv75XMycMDnAC4BEK19KvcOBxQaRJmg==" saltValue="oZkkSHGZb9XdIbMoIBslTQ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showInputMessage="1" showErrorMessage="1" sqref="C43:D43" xr:uid="{00000000-0002-0000-1000-000000000000}"/>
    <dataValidation type="list" showInputMessage="1" showErrorMessage="1" sqref="C3:D3" xr:uid="{00000000-0002-0000-1000-000001000000}">
      <formula1>Moistexte</formula1>
    </dataValidation>
  </dataValidations>
  <hyperlinks>
    <hyperlink ref="J40" r:id="rId1" xr:uid="{00000000-0004-0000-1000-000000000000}"/>
    <hyperlink ref="J80" r:id="rId2" xr:uid="{00000000-0004-0000-10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  <pageSetUpPr fitToPage="1"/>
  </sheetPr>
  <dimension ref="A1:M57"/>
  <sheetViews>
    <sheetView tabSelected="1" zoomScaleNormal="100" workbookViewId="0">
      <selection activeCell="C2" sqref="C2:D2"/>
    </sheetView>
  </sheetViews>
  <sheetFormatPr baseColWidth="10" defaultColWidth="11.44140625" defaultRowHeight="14.4"/>
  <cols>
    <col min="1" max="1" width="25.109375" customWidth="1"/>
    <col min="2" max="2" width="3.6640625" customWidth="1"/>
    <col min="3" max="3" width="11.88671875" customWidth="1"/>
    <col min="4" max="4" width="3.6640625" customWidth="1"/>
    <col min="5" max="5" width="106.109375" customWidth="1"/>
    <col min="6" max="6" width="0" hidden="1" customWidth="1"/>
    <col min="7" max="7" width="3.88671875" customWidth="1"/>
    <col min="8" max="8" width="22.88671875" customWidth="1"/>
    <col min="9" max="9" width="3.6640625" customWidth="1"/>
  </cols>
  <sheetData>
    <row r="1" spans="1:13" ht="16.8">
      <c r="A1" s="111" t="s">
        <v>27</v>
      </c>
      <c r="B1" s="111"/>
      <c r="C1" s="111"/>
      <c r="D1" s="111"/>
      <c r="E1" s="111"/>
      <c r="F1" s="2">
        <f ca="1">TODAY()</f>
        <v>45572</v>
      </c>
    </row>
    <row r="2" spans="1:13" ht="18">
      <c r="A2" s="113" t="s">
        <v>28</v>
      </c>
      <c r="B2" s="113"/>
      <c r="C2" s="112">
        <v>2025</v>
      </c>
      <c r="D2" s="112"/>
      <c r="E2" s="99"/>
      <c r="M2" s="12"/>
    </row>
    <row r="3" spans="1:13" ht="12.9" customHeight="1">
      <c r="A3" s="102"/>
      <c r="B3" s="102"/>
      <c r="C3" s="102"/>
      <c r="D3" s="102"/>
      <c r="E3" s="102"/>
      <c r="M3" s="6"/>
    </row>
    <row r="4" spans="1:13" ht="15.6">
      <c r="A4" s="102" t="s">
        <v>29</v>
      </c>
      <c r="B4" s="102"/>
      <c r="C4" s="102"/>
      <c r="D4" s="102"/>
      <c r="E4" s="102"/>
      <c r="F4" s="2"/>
      <c r="M4" s="6"/>
    </row>
    <row r="5" spans="1:13" ht="15.6">
      <c r="A5" s="102" t="s">
        <v>30</v>
      </c>
      <c r="B5" s="102"/>
      <c r="C5" s="102"/>
      <c r="D5" s="102"/>
      <c r="E5" s="102"/>
      <c r="M5" s="6"/>
    </row>
    <row r="6" spans="1:13" ht="15.6">
      <c r="A6" s="102" t="s">
        <v>31</v>
      </c>
      <c r="B6" s="102"/>
      <c r="C6" s="102"/>
      <c r="D6" s="102"/>
      <c r="E6" s="102"/>
      <c r="M6" s="6"/>
    </row>
    <row r="7" spans="1:13" ht="15.6">
      <c r="A7" s="102"/>
      <c r="B7" s="102"/>
      <c r="C7" s="102"/>
      <c r="D7" s="102"/>
      <c r="E7" s="102"/>
      <c r="M7" s="6"/>
    </row>
    <row r="8" spans="1:13" ht="15.6">
      <c r="A8" s="105" t="s">
        <v>107</v>
      </c>
      <c r="B8" s="105"/>
      <c r="C8" s="105"/>
      <c r="D8" s="105"/>
      <c r="E8" s="105"/>
      <c r="M8" s="6"/>
    </row>
    <row r="9" spans="1:13" ht="15.6">
      <c r="A9" s="102" t="s">
        <v>32</v>
      </c>
      <c r="B9" s="102"/>
      <c r="C9" s="102"/>
      <c r="D9" s="102"/>
      <c r="E9" s="102"/>
      <c r="M9" s="6"/>
    </row>
    <row r="10" spans="1:13" ht="15.6">
      <c r="A10" s="102" t="s">
        <v>120</v>
      </c>
      <c r="B10" s="102"/>
      <c r="C10" s="102"/>
      <c r="D10" s="102"/>
      <c r="E10" s="102"/>
      <c r="M10" s="6"/>
    </row>
    <row r="11" spans="1:13" ht="15.6">
      <c r="A11" t="s">
        <v>121</v>
      </c>
      <c r="M11" s="6"/>
    </row>
    <row r="12" spans="1:13" ht="15.6">
      <c r="A12" s="102" t="s">
        <v>122</v>
      </c>
      <c r="B12" s="102"/>
      <c r="C12" s="102"/>
      <c r="D12" s="102"/>
      <c r="E12" s="102"/>
      <c r="M12" s="6"/>
    </row>
    <row r="13" spans="1:13" ht="15.6">
      <c r="A13" s="102" t="s">
        <v>127</v>
      </c>
      <c r="B13" s="102"/>
      <c r="C13" s="102"/>
      <c r="D13" s="102"/>
      <c r="E13" s="102"/>
      <c r="M13" s="6"/>
    </row>
    <row r="14" spans="1:13" ht="12.9" customHeight="1">
      <c r="A14" s="102"/>
      <c r="B14" s="102"/>
      <c r="C14" s="102"/>
      <c r="D14" s="102"/>
      <c r="E14" s="102"/>
      <c r="M14" s="6"/>
    </row>
    <row r="15" spans="1:13" ht="15.6">
      <c r="A15" s="106" t="s">
        <v>123</v>
      </c>
      <c r="B15" s="106"/>
      <c r="C15" s="106"/>
      <c r="D15" s="106"/>
      <c r="E15" s="106"/>
      <c r="M15" s="6"/>
    </row>
    <row r="16" spans="1:13" ht="15.6">
      <c r="A16" s="102" t="s">
        <v>33</v>
      </c>
      <c r="B16" s="102"/>
      <c r="C16" s="102"/>
      <c r="D16" s="102"/>
      <c r="E16" s="102"/>
      <c r="M16" s="6"/>
    </row>
    <row r="17" spans="1:13" ht="15.6">
      <c r="A17" s="102" t="s">
        <v>34</v>
      </c>
      <c r="B17" s="102"/>
      <c r="C17" s="102"/>
      <c r="D17" s="102"/>
      <c r="E17" s="102"/>
      <c r="M17" s="6"/>
    </row>
    <row r="18" spans="1:13" ht="15.6">
      <c r="A18" s="102" t="s">
        <v>35</v>
      </c>
      <c r="B18" s="102"/>
      <c r="C18" s="102"/>
      <c r="D18" s="102"/>
      <c r="E18" s="102"/>
      <c r="M18" s="6"/>
    </row>
    <row r="19" spans="1:13" ht="15.6">
      <c r="A19" s="102" t="s">
        <v>145</v>
      </c>
      <c r="B19" s="102"/>
      <c r="C19" s="102"/>
      <c r="D19" s="102"/>
      <c r="E19" s="102"/>
      <c r="M19" s="6"/>
    </row>
    <row r="20" spans="1:13" ht="16.8">
      <c r="A20" t="s">
        <v>143</v>
      </c>
      <c r="B20" s="53" t="s">
        <v>117</v>
      </c>
      <c r="C20" s="15" t="s">
        <v>118</v>
      </c>
      <c r="D20" s="54" t="s">
        <v>119</v>
      </c>
      <c r="E20" t="s">
        <v>144</v>
      </c>
      <c r="M20" s="6"/>
    </row>
    <row r="21" spans="1:13" ht="15.6">
      <c r="A21" s="103" t="s">
        <v>159</v>
      </c>
      <c r="B21" s="104"/>
      <c r="C21" s="104"/>
      <c r="D21" s="104"/>
      <c r="E21" s="104"/>
      <c r="J21" s="6"/>
      <c r="M21" s="6"/>
    </row>
    <row r="22" spans="1:13" ht="15.6">
      <c r="A22" t="s">
        <v>36</v>
      </c>
      <c r="J22" s="6"/>
      <c r="M22" s="6"/>
    </row>
    <row r="23" spans="1:13" ht="15.6">
      <c r="A23" s="102" t="s">
        <v>37</v>
      </c>
      <c r="B23" s="102"/>
      <c r="C23" s="102"/>
      <c r="D23" s="102"/>
      <c r="E23" s="102"/>
      <c r="J23" s="6"/>
      <c r="M23" s="6"/>
    </row>
    <row r="24" spans="1:13" ht="15.6">
      <c r="A24" s="102" t="s">
        <v>146</v>
      </c>
      <c r="B24" s="102"/>
      <c r="C24" s="102"/>
      <c r="D24" s="102"/>
      <c r="E24" s="102"/>
      <c r="J24" s="6"/>
      <c r="M24" s="6"/>
    </row>
    <row r="25" spans="1:13" ht="15.6">
      <c r="A25" s="102" t="s">
        <v>38</v>
      </c>
      <c r="B25" s="102"/>
      <c r="C25" s="102"/>
      <c r="D25" s="102"/>
      <c r="E25" s="102"/>
      <c r="J25" s="6"/>
      <c r="M25" s="6"/>
    </row>
    <row r="26" spans="1:13" ht="15.6">
      <c r="A26" s="102" t="s">
        <v>147</v>
      </c>
      <c r="B26" s="102"/>
      <c r="C26" s="102"/>
      <c r="D26" s="102"/>
      <c r="E26" s="102"/>
      <c r="J26" s="6"/>
      <c r="M26" s="6"/>
    </row>
    <row r="27" spans="1:13" ht="15.6">
      <c r="A27" s="102" t="s">
        <v>39</v>
      </c>
      <c r="B27" s="102"/>
      <c r="C27" s="102"/>
      <c r="D27" s="102"/>
      <c r="E27" s="102"/>
      <c r="J27" s="6"/>
      <c r="M27" s="6"/>
    </row>
    <row r="28" spans="1:13" ht="15.6">
      <c r="A28" s="102" t="s">
        <v>40</v>
      </c>
      <c r="B28" s="102"/>
      <c r="C28" s="102"/>
      <c r="D28" s="102"/>
      <c r="E28" s="102"/>
      <c r="M28" s="6"/>
    </row>
    <row r="29" spans="1:13" ht="15.6">
      <c r="A29" s="102" t="s">
        <v>126</v>
      </c>
      <c r="B29" s="102"/>
      <c r="C29" s="102"/>
      <c r="D29" s="102"/>
      <c r="E29" s="102"/>
      <c r="M29" s="6"/>
    </row>
    <row r="30" spans="1:13" ht="15.6">
      <c r="A30" s="102" t="s">
        <v>128</v>
      </c>
      <c r="B30" s="102"/>
      <c r="C30" s="102"/>
      <c r="D30" s="102"/>
      <c r="E30" s="102"/>
      <c r="M30" s="6"/>
    </row>
    <row r="31" spans="1:13" ht="15.6">
      <c r="A31" s="102" t="s">
        <v>148</v>
      </c>
      <c r="B31" s="102"/>
      <c r="C31" s="102"/>
      <c r="D31" s="102"/>
      <c r="E31" s="102"/>
      <c r="M31" s="6"/>
    </row>
    <row r="32" spans="1:13" ht="12.9" customHeight="1">
      <c r="A32" s="102"/>
      <c r="B32" s="102"/>
      <c r="C32" s="102"/>
      <c r="D32" s="102"/>
      <c r="E32" s="102"/>
      <c r="J32" s="6"/>
    </row>
    <row r="33" spans="1:10" ht="15.6">
      <c r="A33" s="110" t="s">
        <v>125</v>
      </c>
      <c r="B33" s="110"/>
      <c r="C33" s="110"/>
      <c r="D33" s="110"/>
      <c r="E33" s="110"/>
      <c r="J33" s="6"/>
    </row>
    <row r="34" spans="1:10" ht="15.6">
      <c r="A34" s="110" t="s">
        <v>41</v>
      </c>
      <c r="B34" s="110"/>
      <c r="C34" s="110"/>
      <c r="D34" s="110"/>
      <c r="E34" s="110"/>
      <c r="J34" s="6"/>
    </row>
    <row r="35" spans="1:10" ht="15.6">
      <c r="J35" s="6"/>
    </row>
    <row r="36" spans="1:10" ht="12.9" customHeight="1">
      <c r="A36" t="s">
        <v>24</v>
      </c>
      <c r="J36" s="6"/>
    </row>
    <row r="37" spans="1:10" ht="15.6">
      <c r="A37" s="102" t="s">
        <v>42</v>
      </c>
      <c r="B37" s="102"/>
      <c r="C37" s="102"/>
      <c r="D37" s="102"/>
      <c r="E37" s="102"/>
      <c r="J37" s="6"/>
    </row>
    <row r="38" spans="1:10" ht="15.6">
      <c r="A38" s="102" t="s">
        <v>43</v>
      </c>
      <c r="B38" s="102"/>
      <c r="C38" s="102"/>
      <c r="D38" s="102"/>
      <c r="E38" s="102"/>
      <c r="J38" s="6"/>
    </row>
    <row r="39" spans="1:10" ht="15.6">
      <c r="A39" s="102" t="s">
        <v>44</v>
      </c>
      <c r="B39" s="102"/>
      <c r="C39" s="102"/>
      <c r="D39" s="102"/>
      <c r="E39" s="102"/>
      <c r="J39" s="6"/>
    </row>
    <row r="40" spans="1:10" ht="9.9" customHeight="1">
      <c r="A40" s="102"/>
      <c r="B40" s="102"/>
      <c r="C40" s="102"/>
      <c r="D40" s="102"/>
      <c r="E40" s="102"/>
      <c r="J40" s="6"/>
    </row>
    <row r="41" spans="1:10" ht="15.6">
      <c r="A41" s="107" t="s">
        <v>45</v>
      </c>
      <c r="B41" s="107"/>
      <c r="C41" s="107"/>
      <c r="D41" s="107"/>
      <c r="E41" s="107"/>
      <c r="J41" s="6"/>
    </row>
    <row r="42" spans="1:10" ht="15.6">
      <c r="A42" s="107" t="s">
        <v>46</v>
      </c>
      <c r="B42" s="107"/>
      <c r="C42" s="107"/>
      <c r="D42" s="107"/>
      <c r="E42" s="107"/>
      <c r="J42" s="6"/>
    </row>
    <row r="43" spans="1:10" ht="15.6">
      <c r="A43" s="56" t="s">
        <v>124</v>
      </c>
      <c r="B43" s="108" t="s">
        <v>47</v>
      </c>
      <c r="C43" s="109"/>
      <c r="D43" s="109"/>
      <c r="E43" s="109"/>
      <c r="J43" s="6"/>
    </row>
    <row r="44" spans="1:10" ht="15.6">
      <c r="A44" s="55"/>
      <c r="B44" s="57"/>
      <c r="C44" s="57"/>
      <c r="D44" s="57"/>
      <c r="E44" s="57"/>
      <c r="J44" s="6"/>
    </row>
    <row r="45" spans="1:10" ht="15.6">
      <c r="A45" s="1"/>
      <c r="B45" s="1"/>
      <c r="J45" s="6"/>
    </row>
    <row r="46" spans="1:10" ht="15.6">
      <c r="A46" s="1"/>
      <c r="B46" s="1"/>
      <c r="J46" s="6"/>
    </row>
    <row r="47" spans="1:10" ht="15.6">
      <c r="A47" s="1"/>
      <c r="B47" s="1"/>
      <c r="J47" s="6"/>
    </row>
    <row r="48" spans="1:10" ht="15.6">
      <c r="J48" s="6"/>
    </row>
    <row r="49" spans="1:10" ht="15.6">
      <c r="J49" s="6"/>
    </row>
    <row r="50" spans="1:10" ht="15.6">
      <c r="J50" s="6"/>
    </row>
    <row r="57" spans="1:10">
      <c r="A57" s="1"/>
      <c r="B57" s="1"/>
    </row>
  </sheetData>
  <sheetProtection algorithmName="SHA-512" hashValue="D3j2d9KD2Cy4Oop6g+PCG1XmVXJjiKDY3BbnrqvTvGlfytwZniSs6MvbsEP5YKP+D3jqNTUcwLZpBUw8LGmk7g==" saltValue="4/N6pCMBsgUKlgAASoCPZA==" spinCount="100000" sheet="1" objects="1" scenarios="1"/>
  <mergeCells count="39">
    <mergeCell ref="A6:E6"/>
    <mergeCell ref="A12:E12"/>
    <mergeCell ref="A1:E1"/>
    <mergeCell ref="A3:E3"/>
    <mergeCell ref="A4:E4"/>
    <mergeCell ref="A5:E5"/>
    <mergeCell ref="C2:D2"/>
    <mergeCell ref="A2:B2"/>
    <mergeCell ref="B43:E43"/>
    <mergeCell ref="A16:E16"/>
    <mergeCell ref="A17:E17"/>
    <mergeCell ref="A18:E18"/>
    <mergeCell ref="A19:E19"/>
    <mergeCell ref="A34:E34"/>
    <mergeCell ref="A23:E23"/>
    <mergeCell ref="A24:E24"/>
    <mergeCell ref="A25:E25"/>
    <mergeCell ref="A26:E26"/>
    <mergeCell ref="A27:E27"/>
    <mergeCell ref="A28:E28"/>
    <mergeCell ref="A29:E29"/>
    <mergeCell ref="A31:E31"/>
    <mergeCell ref="A32:E32"/>
    <mergeCell ref="A33:E33"/>
    <mergeCell ref="A42:E42"/>
    <mergeCell ref="A37:E37"/>
    <mergeCell ref="A38:E38"/>
    <mergeCell ref="A39:E39"/>
    <mergeCell ref="A40:E40"/>
    <mergeCell ref="A41:E41"/>
    <mergeCell ref="A30:E30"/>
    <mergeCell ref="A21:E21"/>
    <mergeCell ref="A7:E7"/>
    <mergeCell ref="A8:E8"/>
    <mergeCell ref="A9:E9"/>
    <mergeCell ref="A10:E10"/>
    <mergeCell ref="A13:E13"/>
    <mergeCell ref="A14:E14"/>
    <mergeCell ref="A15:E15"/>
  </mergeCells>
  <dataValidations count="1">
    <dataValidation type="list" allowBlank="1" showInputMessage="1" showErrorMessage="1" sqref="C2:D2" xr:uid="{00000000-0002-0000-0100-000000000000}">
      <formula1>"2020,2021,2022,2023,2024,2025,2026,2027,2028,2029,2030,2031,2032,2033,2034,2035"</formula1>
    </dataValidation>
  </dataValidations>
  <hyperlinks>
    <hyperlink ref="B43" r:id="rId1" xr:uid="{00000000-0004-0000-0100-000000000000}"/>
  </hyperlinks>
  <printOptions horizontalCentered="1" verticalCentered="1"/>
  <pageMargins left="0.39370078740157483" right="0" top="0.15748031496062992" bottom="0.15748031496062992" header="0.31496062992125984" footer="0.31496062992125984"/>
  <pageSetup scale="8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61"/>
  <sheetViews>
    <sheetView workbookViewId="0">
      <pane xSplit="2" ySplit="3" topLeftCell="C4" activePane="bottomRight" state="frozen"/>
      <selection activeCell="B15" sqref="B15:C15"/>
      <selection pane="topRight" activeCell="B15" sqref="B15:C15"/>
      <selection pane="bottomLeft" activeCell="B15" sqref="B15:C15"/>
      <selection pane="bottomRight" activeCell="C1" sqref="C1"/>
    </sheetView>
  </sheetViews>
  <sheetFormatPr baseColWidth="10" defaultColWidth="11.44140625" defaultRowHeight="14.4"/>
  <cols>
    <col min="1" max="1" width="4.6640625" customWidth="1"/>
    <col min="2" max="2" width="13.6640625" customWidth="1"/>
    <col min="3" max="3" width="49.6640625" customWidth="1"/>
    <col min="4" max="4" width="34.6640625" customWidth="1"/>
    <col min="5" max="5" width="12.6640625" style="13" customWidth="1"/>
    <col min="6" max="6" width="20.6640625" customWidth="1"/>
    <col min="7" max="7" width="23.33203125" customWidth="1"/>
  </cols>
  <sheetData>
    <row r="1" spans="1:10">
      <c r="A1" s="116"/>
      <c r="B1" s="116"/>
      <c r="C1" s="1" t="s">
        <v>48</v>
      </c>
    </row>
    <row r="2" spans="1:10" ht="30" customHeight="1">
      <c r="A2" s="116"/>
      <c r="B2" s="116"/>
      <c r="C2" s="114" t="s">
        <v>49</v>
      </c>
      <c r="D2" s="115"/>
      <c r="E2" s="22" t="s">
        <v>50</v>
      </c>
      <c r="F2" s="23" t="s">
        <v>51</v>
      </c>
      <c r="G2" s="23" t="s">
        <v>52</v>
      </c>
    </row>
    <row r="3" spans="1:10" ht="30" customHeight="1">
      <c r="A3" s="117"/>
      <c r="B3" s="117"/>
      <c r="C3" s="14"/>
      <c r="D3" s="24" t="s">
        <v>53</v>
      </c>
      <c r="E3" s="25" t="s">
        <v>54</v>
      </c>
      <c r="F3" s="26" t="s">
        <v>55</v>
      </c>
      <c r="G3" s="26" t="s">
        <v>56</v>
      </c>
    </row>
    <row r="4" spans="1:10" ht="15.6">
      <c r="A4" s="124" t="s">
        <v>114</v>
      </c>
      <c r="B4" s="127" t="s">
        <v>110</v>
      </c>
      <c r="C4" s="31" t="s">
        <v>129</v>
      </c>
      <c r="D4" s="32"/>
      <c r="E4" s="33"/>
      <c r="F4" s="32"/>
      <c r="G4" s="32"/>
      <c r="J4" s="12"/>
    </row>
    <row r="5" spans="1:10" ht="15.6">
      <c r="A5" s="125"/>
      <c r="B5" s="128"/>
      <c r="C5" s="34" t="s">
        <v>133</v>
      </c>
      <c r="D5" s="35"/>
      <c r="E5" s="36"/>
      <c r="F5" s="35"/>
      <c r="G5" s="35"/>
      <c r="J5" s="12"/>
    </row>
    <row r="6" spans="1:10" ht="15.6">
      <c r="A6" s="125"/>
      <c r="B6" s="128"/>
      <c r="C6" s="37" t="s">
        <v>57</v>
      </c>
      <c r="D6" s="38"/>
      <c r="E6" s="36"/>
      <c r="F6" s="35"/>
      <c r="G6" s="35"/>
      <c r="J6" s="12"/>
    </row>
    <row r="7" spans="1:10" ht="15.6">
      <c r="A7" s="125"/>
      <c r="B7" s="128"/>
      <c r="C7" s="37" t="s">
        <v>58</v>
      </c>
      <c r="D7" s="35"/>
      <c r="E7" s="36"/>
      <c r="F7" s="35"/>
      <c r="G7" s="35"/>
      <c r="J7" s="6"/>
    </row>
    <row r="8" spans="1:10" ht="15.6">
      <c r="A8" s="125"/>
      <c r="B8" s="128"/>
      <c r="C8" s="37" t="s">
        <v>59</v>
      </c>
      <c r="D8" s="35"/>
      <c r="E8" s="36"/>
      <c r="F8" s="35"/>
      <c r="G8" s="35"/>
      <c r="J8" s="6"/>
    </row>
    <row r="9" spans="1:10" ht="15.6">
      <c r="A9" s="125"/>
      <c r="B9" s="128"/>
      <c r="C9" s="37" t="s">
        <v>60</v>
      </c>
      <c r="D9" s="35"/>
      <c r="E9" s="36"/>
      <c r="F9" s="35"/>
      <c r="G9" s="35"/>
      <c r="J9" s="6"/>
    </row>
    <row r="10" spans="1:10" ht="15.6">
      <c r="A10" s="126"/>
      <c r="B10" s="129"/>
      <c r="C10" s="39" t="s">
        <v>60</v>
      </c>
      <c r="D10" s="40"/>
      <c r="E10" s="41"/>
      <c r="F10" s="40"/>
      <c r="G10" s="40"/>
      <c r="J10" s="6"/>
    </row>
    <row r="11" spans="1:10" ht="15.75" customHeight="1">
      <c r="A11" s="118" t="s">
        <v>115</v>
      </c>
      <c r="B11" s="121" t="s">
        <v>154</v>
      </c>
      <c r="C11" s="31" t="s">
        <v>130</v>
      </c>
      <c r="D11" s="32"/>
      <c r="E11" s="42"/>
      <c r="F11" s="32"/>
      <c r="G11" s="32"/>
      <c r="J11" s="6"/>
    </row>
    <row r="12" spans="1:10" ht="15.6">
      <c r="A12" s="119"/>
      <c r="B12" s="122"/>
      <c r="C12" s="37" t="s">
        <v>61</v>
      </c>
      <c r="D12" s="35"/>
      <c r="E12" s="43"/>
      <c r="F12" s="35"/>
      <c r="G12" s="35"/>
      <c r="J12" s="6"/>
    </row>
    <row r="13" spans="1:10" ht="15" customHeight="1">
      <c r="A13" s="119"/>
      <c r="B13" s="122"/>
      <c r="C13" s="37" t="s">
        <v>62</v>
      </c>
      <c r="D13" s="35"/>
      <c r="E13" s="43"/>
      <c r="F13" s="35"/>
      <c r="G13" s="35"/>
      <c r="J13" s="12"/>
    </row>
    <row r="14" spans="1:10">
      <c r="A14" s="119"/>
      <c r="B14" s="122"/>
      <c r="C14" s="37" t="s">
        <v>131</v>
      </c>
      <c r="D14" s="35"/>
      <c r="E14" s="43"/>
      <c r="F14" s="35"/>
      <c r="G14" s="35"/>
    </row>
    <row r="15" spans="1:10">
      <c r="A15" s="119"/>
      <c r="B15" s="122"/>
      <c r="C15" s="37" t="s">
        <v>63</v>
      </c>
      <c r="D15" s="35"/>
      <c r="E15" s="43"/>
      <c r="F15" s="35"/>
      <c r="G15" s="35"/>
    </row>
    <row r="16" spans="1:10">
      <c r="A16" s="119"/>
      <c r="B16" s="122"/>
      <c r="C16" s="37" t="s">
        <v>140</v>
      </c>
      <c r="D16" s="35"/>
      <c r="E16" s="43"/>
      <c r="F16" s="35"/>
      <c r="G16" s="35"/>
    </row>
    <row r="17" spans="1:7">
      <c r="A17" s="119"/>
      <c r="B17" s="122"/>
      <c r="C17" s="37" t="s">
        <v>64</v>
      </c>
      <c r="D17" s="35"/>
      <c r="E17" s="43"/>
      <c r="F17" s="35"/>
      <c r="G17" s="35"/>
    </row>
    <row r="18" spans="1:7">
      <c r="A18" s="119"/>
      <c r="B18" s="122"/>
      <c r="C18" s="37" t="s">
        <v>65</v>
      </c>
      <c r="D18" s="35"/>
      <c r="E18" s="43"/>
      <c r="F18" s="35"/>
      <c r="G18" s="35"/>
    </row>
    <row r="19" spans="1:7">
      <c r="A19" s="119"/>
      <c r="B19" s="122"/>
      <c r="C19" s="37" t="s">
        <v>66</v>
      </c>
      <c r="D19" s="35"/>
      <c r="E19" s="43"/>
      <c r="F19" s="35"/>
      <c r="G19" s="35"/>
    </row>
    <row r="20" spans="1:7">
      <c r="A20" s="119"/>
      <c r="B20" s="122"/>
      <c r="C20" s="37" t="s">
        <v>67</v>
      </c>
      <c r="D20" s="35"/>
      <c r="E20" s="43"/>
      <c r="F20" s="35"/>
      <c r="G20" s="35"/>
    </row>
    <row r="21" spans="1:7">
      <c r="A21" s="119"/>
      <c r="B21" s="122"/>
      <c r="C21" s="44" t="s">
        <v>68</v>
      </c>
      <c r="D21" s="35"/>
      <c r="E21" s="43"/>
      <c r="F21" s="35"/>
      <c r="G21" s="35"/>
    </row>
    <row r="22" spans="1:7">
      <c r="A22" s="119"/>
      <c r="B22" s="122"/>
      <c r="C22" s="37" t="s">
        <v>69</v>
      </c>
      <c r="D22" s="35"/>
      <c r="E22" s="43"/>
      <c r="F22" s="35"/>
      <c r="G22" s="35"/>
    </row>
    <row r="23" spans="1:7">
      <c r="A23" s="119"/>
      <c r="B23" s="122"/>
      <c r="C23" s="37" t="s">
        <v>70</v>
      </c>
      <c r="D23" s="35"/>
      <c r="E23" s="43"/>
      <c r="F23" s="35"/>
      <c r="G23" s="35"/>
    </row>
    <row r="24" spans="1:7">
      <c r="A24" s="119"/>
      <c r="B24" s="122"/>
      <c r="C24" s="37" t="s">
        <v>71</v>
      </c>
      <c r="D24" s="35"/>
      <c r="E24" s="43"/>
      <c r="F24" s="35"/>
      <c r="G24" s="35"/>
    </row>
    <row r="25" spans="1:7">
      <c r="A25" s="119"/>
      <c r="B25" s="122"/>
      <c r="C25" s="37" t="s">
        <v>149</v>
      </c>
      <c r="D25" s="35"/>
      <c r="E25" s="43"/>
      <c r="F25" s="35"/>
      <c r="G25" s="35"/>
    </row>
    <row r="26" spans="1:7">
      <c r="A26" s="119"/>
      <c r="B26" s="122"/>
      <c r="C26" s="37" t="s">
        <v>72</v>
      </c>
      <c r="D26" s="35"/>
      <c r="E26" s="43"/>
      <c r="F26" s="35"/>
      <c r="G26" s="35"/>
    </row>
    <row r="27" spans="1:7">
      <c r="A27" s="119"/>
      <c r="B27" s="122"/>
      <c r="C27" s="37" t="s">
        <v>142</v>
      </c>
      <c r="D27" s="35"/>
      <c r="E27" s="43"/>
      <c r="F27" s="35"/>
      <c r="G27" s="35"/>
    </row>
    <row r="28" spans="1:7">
      <c r="A28" s="120"/>
      <c r="B28" s="123"/>
      <c r="C28" s="39" t="s">
        <v>60</v>
      </c>
      <c r="D28" s="40"/>
      <c r="E28" s="45"/>
      <c r="F28" s="40"/>
      <c r="G28" s="40"/>
    </row>
    <row r="29" spans="1:7">
      <c r="A29" s="15" t="s">
        <v>24</v>
      </c>
    </row>
    <row r="30" spans="1:7">
      <c r="A30" t="s">
        <v>25</v>
      </c>
    </row>
    <row r="31" spans="1:7">
      <c r="A31" s="11" t="s">
        <v>26</v>
      </c>
    </row>
    <row r="32" spans="1:7">
      <c r="A32" s="27"/>
      <c r="B32" s="28"/>
      <c r="D32" s="29"/>
      <c r="E32" s="30"/>
      <c r="F32" s="29"/>
      <c r="G32" s="29"/>
    </row>
    <row r="33" spans="1:7">
      <c r="A33" s="116"/>
      <c r="B33" s="116"/>
      <c r="C33" s="1" t="s">
        <v>48</v>
      </c>
    </row>
    <row r="34" spans="1:7" ht="30" customHeight="1">
      <c r="A34" s="116"/>
      <c r="B34" s="116"/>
      <c r="C34" s="114" t="s">
        <v>49</v>
      </c>
      <c r="D34" s="115"/>
      <c r="E34" s="22" t="s">
        <v>50</v>
      </c>
      <c r="F34" s="23" t="s">
        <v>51</v>
      </c>
      <c r="G34" s="23" t="s">
        <v>52</v>
      </c>
    </row>
    <row r="35" spans="1:7" ht="30" customHeight="1">
      <c r="A35" s="117"/>
      <c r="B35" s="117"/>
      <c r="C35" s="14"/>
      <c r="D35" s="24" t="s">
        <v>53</v>
      </c>
      <c r="E35" s="25" t="s">
        <v>54</v>
      </c>
      <c r="F35" s="26" t="s">
        <v>55</v>
      </c>
      <c r="G35" s="26" t="s">
        <v>56</v>
      </c>
    </row>
    <row r="36" spans="1:7">
      <c r="A36" s="118" t="s">
        <v>115</v>
      </c>
      <c r="B36" s="121" t="s">
        <v>153</v>
      </c>
      <c r="C36" s="31" t="s">
        <v>73</v>
      </c>
      <c r="D36" s="32"/>
      <c r="E36" s="46"/>
      <c r="F36" s="32"/>
      <c r="G36" s="32"/>
    </row>
    <row r="37" spans="1:7">
      <c r="A37" s="119"/>
      <c r="B37" s="122"/>
      <c r="C37" s="37" t="s">
        <v>74</v>
      </c>
      <c r="D37" s="35"/>
      <c r="E37" s="47"/>
      <c r="F37" s="35"/>
      <c r="G37" s="35"/>
    </row>
    <row r="38" spans="1:7">
      <c r="A38" s="119"/>
      <c r="B38" s="122"/>
      <c r="C38" s="37" t="s">
        <v>75</v>
      </c>
      <c r="D38" s="35"/>
      <c r="E38" s="47"/>
      <c r="F38" s="35"/>
      <c r="G38" s="35"/>
    </row>
    <row r="39" spans="1:7">
      <c r="A39" s="119"/>
      <c r="B39" s="122"/>
      <c r="C39" s="37" t="s">
        <v>76</v>
      </c>
      <c r="D39" s="35"/>
      <c r="E39" s="47"/>
      <c r="F39" s="35"/>
      <c r="G39" s="35"/>
    </row>
    <row r="40" spans="1:7">
      <c r="A40" s="119"/>
      <c r="B40" s="122"/>
      <c r="C40" s="37" t="s">
        <v>134</v>
      </c>
      <c r="D40" s="35"/>
      <c r="E40" s="47"/>
      <c r="F40" s="35"/>
      <c r="G40" s="35"/>
    </row>
    <row r="41" spans="1:7">
      <c r="A41" s="119"/>
      <c r="B41" s="122"/>
      <c r="C41" s="37" t="s">
        <v>77</v>
      </c>
      <c r="D41" s="35"/>
      <c r="E41" s="47"/>
      <c r="F41" s="35"/>
      <c r="G41" s="35"/>
    </row>
    <row r="42" spans="1:7">
      <c r="A42" s="119"/>
      <c r="B42" s="122"/>
      <c r="C42" s="37" t="s">
        <v>78</v>
      </c>
      <c r="D42" s="35"/>
      <c r="E42" s="47"/>
      <c r="F42" s="35"/>
      <c r="G42" s="35"/>
    </row>
    <row r="43" spans="1:7">
      <c r="A43" s="119"/>
      <c r="B43" s="122"/>
      <c r="C43" s="37" t="s">
        <v>79</v>
      </c>
      <c r="D43" s="35"/>
      <c r="E43" s="47"/>
      <c r="F43" s="35"/>
      <c r="G43" s="35"/>
    </row>
    <row r="44" spans="1:7">
      <c r="A44" s="119"/>
      <c r="B44" s="122"/>
      <c r="C44" s="37" t="s">
        <v>80</v>
      </c>
      <c r="D44" s="35"/>
      <c r="E44" s="47"/>
      <c r="F44" s="35"/>
      <c r="G44" s="35"/>
    </row>
    <row r="45" spans="1:7">
      <c r="A45" s="119"/>
      <c r="B45" s="122"/>
      <c r="C45" s="37" t="s">
        <v>135</v>
      </c>
      <c r="D45" s="35"/>
      <c r="E45" s="47"/>
      <c r="F45" s="35"/>
      <c r="G45" s="35"/>
    </row>
    <row r="46" spans="1:7">
      <c r="A46" s="119"/>
      <c r="B46" s="122"/>
      <c r="C46" s="37" t="s">
        <v>81</v>
      </c>
      <c r="D46" s="35"/>
      <c r="E46" s="47"/>
      <c r="F46" s="35"/>
      <c r="G46" s="35"/>
    </row>
    <row r="47" spans="1:7">
      <c r="A47" s="119"/>
      <c r="B47" s="122"/>
      <c r="C47" s="37" t="s">
        <v>60</v>
      </c>
      <c r="D47" s="35"/>
      <c r="E47" s="47"/>
      <c r="F47" s="35"/>
      <c r="G47" s="35"/>
    </row>
    <row r="48" spans="1:7">
      <c r="A48" s="120"/>
      <c r="B48" s="123"/>
      <c r="C48" s="39" t="s">
        <v>60</v>
      </c>
      <c r="D48" s="40"/>
      <c r="E48" s="48"/>
      <c r="F48" s="40"/>
      <c r="G48" s="40"/>
    </row>
    <row r="49" spans="1:7">
      <c r="A49" s="119" t="s">
        <v>115</v>
      </c>
      <c r="B49" s="121" t="s">
        <v>152</v>
      </c>
      <c r="C49" s="31" t="s">
        <v>82</v>
      </c>
      <c r="D49" s="32"/>
      <c r="E49" s="46"/>
      <c r="F49" s="32"/>
      <c r="G49" s="32"/>
    </row>
    <row r="50" spans="1:7">
      <c r="A50" s="119"/>
      <c r="B50" s="122"/>
      <c r="C50" s="37" t="s">
        <v>83</v>
      </c>
      <c r="D50" s="35"/>
      <c r="E50" s="47"/>
      <c r="F50" s="35"/>
      <c r="G50" s="35"/>
    </row>
    <row r="51" spans="1:7">
      <c r="A51" s="119"/>
      <c r="B51" s="122"/>
      <c r="C51" s="37" t="s">
        <v>84</v>
      </c>
      <c r="D51" s="35"/>
      <c r="E51" s="47"/>
      <c r="F51" s="35"/>
      <c r="G51" s="35"/>
    </row>
    <row r="52" spans="1:7">
      <c r="A52" s="119"/>
      <c r="B52" s="122"/>
      <c r="C52" s="37" t="s">
        <v>85</v>
      </c>
      <c r="D52" s="35"/>
      <c r="E52" s="47"/>
      <c r="F52" s="35"/>
      <c r="G52" s="35"/>
    </row>
    <row r="53" spans="1:7">
      <c r="A53" s="119"/>
      <c r="B53" s="122"/>
      <c r="C53" t="s">
        <v>141</v>
      </c>
      <c r="D53" s="35"/>
      <c r="E53" s="47"/>
      <c r="F53" s="35"/>
      <c r="G53" s="35"/>
    </row>
    <row r="54" spans="1:7">
      <c r="A54" s="119"/>
      <c r="B54" s="122"/>
      <c r="C54" s="37" t="s">
        <v>132</v>
      </c>
      <c r="D54" s="35"/>
      <c r="E54" s="47"/>
      <c r="F54" s="35"/>
      <c r="G54" s="35"/>
    </row>
    <row r="55" spans="1:7">
      <c r="A55" s="119"/>
      <c r="B55" s="122"/>
      <c r="C55" s="37" t="s">
        <v>86</v>
      </c>
      <c r="D55" s="35"/>
      <c r="E55" s="47"/>
      <c r="F55" s="35"/>
      <c r="G55" s="35"/>
    </row>
    <row r="56" spans="1:7">
      <c r="A56" s="119"/>
      <c r="B56" s="122"/>
      <c r="C56" s="37" t="s">
        <v>87</v>
      </c>
      <c r="D56" s="35"/>
      <c r="E56" s="47"/>
      <c r="F56" s="35"/>
      <c r="G56" s="35"/>
    </row>
    <row r="57" spans="1:7">
      <c r="A57" s="119"/>
      <c r="B57" s="122"/>
      <c r="C57" s="37" t="s">
        <v>60</v>
      </c>
      <c r="D57" s="35"/>
      <c r="E57" s="47"/>
      <c r="F57" s="35"/>
      <c r="G57" s="35"/>
    </row>
    <row r="58" spans="1:7">
      <c r="A58" s="120"/>
      <c r="B58" s="123"/>
      <c r="C58" s="39" t="s">
        <v>60</v>
      </c>
      <c r="D58" s="40"/>
      <c r="E58" s="48"/>
      <c r="F58" s="40"/>
      <c r="G58" s="40"/>
    </row>
    <row r="59" spans="1:7">
      <c r="A59" s="15" t="s">
        <v>24</v>
      </c>
    </row>
    <row r="60" spans="1:7">
      <c r="A60" t="s">
        <v>25</v>
      </c>
    </row>
    <row r="61" spans="1:7">
      <c r="A61" s="11" t="s">
        <v>26</v>
      </c>
    </row>
  </sheetData>
  <sheetProtection password="EBA5" sheet="1" objects="1" scenarios="1"/>
  <mergeCells count="12">
    <mergeCell ref="A1:B3"/>
    <mergeCell ref="C2:D2"/>
    <mergeCell ref="A4:A10"/>
    <mergeCell ref="B4:B10"/>
    <mergeCell ref="A11:A28"/>
    <mergeCell ref="B11:B28"/>
    <mergeCell ref="C34:D34"/>
    <mergeCell ref="A33:B35"/>
    <mergeCell ref="A36:A48"/>
    <mergeCell ref="B36:B48"/>
    <mergeCell ref="A49:A58"/>
    <mergeCell ref="B49:B58"/>
  </mergeCells>
  <hyperlinks>
    <hyperlink ref="A61" r:id="rId1" xr:uid="{00000000-0004-0000-0200-000000000000}"/>
    <hyperlink ref="A31" r:id="rId2" xr:uid="{00000000-0004-0000-0200-000001000000}"/>
  </hyperlinks>
  <pageMargins left="0.7" right="0.7" top="0.75" bottom="0.75" header="0.3" footer="0.3"/>
  <pageSetup paperSize="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67"/>
  <sheetViews>
    <sheetView workbookViewId="0">
      <pane xSplit="2" ySplit="3" topLeftCell="C4" activePane="bottomRight" state="frozen"/>
      <selection activeCell="B15" sqref="B15:C15"/>
      <selection pane="topRight" activeCell="B15" sqref="B15:C15"/>
      <selection pane="bottomLeft" activeCell="B15" sqref="B15:C15"/>
      <selection pane="bottomRight" activeCell="C1" sqref="C1"/>
    </sheetView>
  </sheetViews>
  <sheetFormatPr baseColWidth="10" defaultColWidth="11.44140625" defaultRowHeight="14.4"/>
  <cols>
    <col min="1" max="1" width="4.6640625" customWidth="1"/>
    <col min="2" max="2" width="13.6640625" customWidth="1"/>
    <col min="3" max="3" width="49.6640625" customWidth="1"/>
    <col min="4" max="4" width="34.6640625" customWidth="1"/>
    <col min="5" max="5" width="12.6640625" style="13" customWidth="1"/>
    <col min="6" max="6" width="20.6640625" customWidth="1"/>
    <col min="7" max="7" width="23.33203125" customWidth="1"/>
  </cols>
  <sheetData>
    <row r="1" spans="1:10">
      <c r="A1" s="116"/>
      <c r="B1" s="116"/>
      <c r="C1" s="1" t="s">
        <v>88</v>
      </c>
    </row>
    <row r="2" spans="1:10" ht="30" customHeight="1">
      <c r="A2" s="116"/>
      <c r="B2" s="116"/>
      <c r="C2" s="114" t="s">
        <v>49</v>
      </c>
      <c r="D2" s="115"/>
      <c r="E2" s="22" t="s">
        <v>50</v>
      </c>
      <c r="F2" s="23" t="s">
        <v>51</v>
      </c>
      <c r="G2" s="23" t="s">
        <v>52</v>
      </c>
    </row>
    <row r="3" spans="1:10" ht="30" customHeight="1">
      <c r="A3" s="117"/>
      <c r="B3" s="117"/>
      <c r="C3" s="16"/>
      <c r="D3" s="24" t="s">
        <v>53</v>
      </c>
      <c r="E3" s="25" t="s">
        <v>54</v>
      </c>
      <c r="F3" s="26" t="s">
        <v>55</v>
      </c>
      <c r="G3" s="26" t="s">
        <v>56</v>
      </c>
    </row>
    <row r="4" spans="1:10" ht="15.6">
      <c r="A4" s="130" t="s">
        <v>114</v>
      </c>
      <c r="B4" s="127" t="s">
        <v>111</v>
      </c>
      <c r="C4" s="31" t="s">
        <v>129</v>
      </c>
      <c r="D4" s="32"/>
      <c r="E4" s="33"/>
      <c r="F4" s="32"/>
      <c r="G4" s="32"/>
      <c r="J4" s="12"/>
    </row>
    <row r="5" spans="1:10" ht="15.6">
      <c r="A5" s="131"/>
      <c r="B5" s="128"/>
      <c r="C5" s="34" t="s">
        <v>133</v>
      </c>
      <c r="D5" s="35"/>
      <c r="E5" s="36"/>
      <c r="F5" s="35"/>
      <c r="G5" s="35"/>
      <c r="J5" s="12"/>
    </row>
    <row r="6" spans="1:10" ht="15.6">
      <c r="A6" s="131"/>
      <c r="B6" s="128"/>
      <c r="C6" s="44" t="s">
        <v>89</v>
      </c>
      <c r="D6" s="35"/>
      <c r="E6" s="36"/>
      <c r="F6" s="35"/>
      <c r="G6" s="35"/>
      <c r="J6" s="12"/>
    </row>
    <row r="7" spans="1:10" ht="15.6">
      <c r="A7" s="131"/>
      <c r="B7" s="128"/>
      <c r="C7" s="44" t="s">
        <v>90</v>
      </c>
      <c r="D7" s="35"/>
      <c r="E7" s="36"/>
      <c r="F7" s="35"/>
      <c r="G7" s="35"/>
      <c r="J7" s="12"/>
    </row>
    <row r="8" spans="1:10" ht="15.6">
      <c r="A8" s="131"/>
      <c r="B8" s="128"/>
      <c r="C8" s="44" t="s">
        <v>91</v>
      </c>
      <c r="D8" s="35"/>
      <c r="E8" s="36"/>
      <c r="F8" s="35"/>
      <c r="G8" s="35"/>
      <c r="J8" s="12"/>
    </row>
    <row r="9" spans="1:10" ht="15.6">
      <c r="A9" s="131"/>
      <c r="B9" s="128"/>
      <c r="C9" s="44" t="s">
        <v>92</v>
      </c>
      <c r="D9" s="35"/>
      <c r="E9" s="36"/>
      <c r="F9" s="35"/>
      <c r="G9" s="35"/>
      <c r="J9" s="12"/>
    </row>
    <row r="10" spans="1:10" ht="15.6">
      <c r="A10" s="131"/>
      <c r="B10" s="128"/>
      <c r="C10" s="37" t="s">
        <v>57</v>
      </c>
      <c r="D10" s="38"/>
      <c r="E10" s="36"/>
      <c r="F10" s="35"/>
      <c r="G10" s="35"/>
      <c r="J10" s="12"/>
    </row>
    <row r="11" spans="1:10" ht="15.6">
      <c r="A11" s="131"/>
      <c r="B11" s="128"/>
      <c r="C11" s="37" t="s">
        <v>58</v>
      </c>
      <c r="D11" s="35"/>
      <c r="E11" s="36"/>
      <c r="F11" s="35"/>
      <c r="G11" s="35"/>
      <c r="J11" s="6"/>
    </row>
    <row r="12" spans="1:10" ht="15.6">
      <c r="A12" s="131"/>
      <c r="B12" s="128"/>
      <c r="C12" s="37" t="s">
        <v>59</v>
      </c>
      <c r="D12" s="35"/>
      <c r="E12" s="36"/>
      <c r="F12" s="35"/>
      <c r="G12" s="35"/>
      <c r="J12" s="6"/>
    </row>
    <row r="13" spans="1:10" ht="15.6">
      <c r="A13" s="131"/>
      <c r="B13" s="128"/>
      <c r="C13" s="37" t="s">
        <v>60</v>
      </c>
      <c r="D13" s="35"/>
      <c r="E13" s="36"/>
      <c r="F13" s="35"/>
      <c r="G13" s="35"/>
      <c r="J13" s="6"/>
    </row>
    <row r="14" spans="1:10" ht="15.6">
      <c r="A14" s="132"/>
      <c r="B14" s="129"/>
      <c r="C14" s="39" t="s">
        <v>60</v>
      </c>
      <c r="D14" s="40"/>
      <c r="E14" s="41"/>
      <c r="F14" s="40"/>
      <c r="G14" s="40"/>
      <c r="J14" s="6"/>
    </row>
    <row r="15" spans="1:10" ht="15.75" customHeight="1">
      <c r="A15" s="118" t="s">
        <v>115</v>
      </c>
      <c r="B15" s="121" t="s">
        <v>155</v>
      </c>
      <c r="C15" s="31" t="s">
        <v>130</v>
      </c>
      <c r="D15" s="32"/>
      <c r="E15" s="42"/>
      <c r="F15" s="32"/>
      <c r="G15" s="32"/>
      <c r="J15" s="6"/>
    </row>
    <row r="16" spans="1:10" ht="15.6">
      <c r="A16" s="119"/>
      <c r="B16" s="122"/>
      <c r="C16" s="37" t="s">
        <v>61</v>
      </c>
      <c r="D16" s="35"/>
      <c r="E16" s="43"/>
      <c r="F16" s="35"/>
      <c r="G16" s="35"/>
      <c r="J16" s="6"/>
    </row>
    <row r="17" spans="1:10" ht="15" customHeight="1">
      <c r="A17" s="119"/>
      <c r="B17" s="122"/>
      <c r="C17" s="37" t="s">
        <v>62</v>
      </c>
      <c r="D17" s="35"/>
      <c r="E17" s="43"/>
      <c r="F17" s="35"/>
      <c r="G17" s="35"/>
      <c r="J17" s="12"/>
    </row>
    <row r="18" spans="1:10">
      <c r="A18" s="119"/>
      <c r="B18" s="122"/>
      <c r="C18" s="37" t="s">
        <v>131</v>
      </c>
      <c r="D18" s="35"/>
      <c r="E18" s="43"/>
      <c r="F18" s="35"/>
      <c r="G18" s="35"/>
    </row>
    <row r="19" spans="1:10">
      <c r="A19" s="119"/>
      <c r="B19" s="122"/>
      <c r="C19" s="37" t="s">
        <v>63</v>
      </c>
      <c r="D19" s="35"/>
      <c r="E19" s="43"/>
      <c r="F19" s="35"/>
      <c r="G19" s="35"/>
    </row>
    <row r="20" spans="1:10">
      <c r="A20" s="119"/>
      <c r="B20" s="122"/>
      <c r="C20" s="37" t="s">
        <v>140</v>
      </c>
      <c r="D20" s="35"/>
      <c r="E20" s="43"/>
      <c r="F20" s="35"/>
      <c r="G20" s="35"/>
    </row>
    <row r="21" spans="1:10">
      <c r="A21" s="119"/>
      <c r="B21" s="122"/>
      <c r="C21" s="37" t="s">
        <v>64</v>
      </c>
      <c r="D21" s="35"/>
      <c r="E21" s="43"/>
      <c r="F21" s="35"/>
      <c r="G21" s="35"/>
    </row>
    <row r="22" spans="1:10">
      <c r="A22" s="119"/>
      <c r="B22" s="122"/>
      <c r="C22" s="37" t="s">
        <v>65</v>
      </c>
      <c r="D22" s="35"/>
      <c r="E22" s="43"/>
      <c r="F22" s="35"/>
      <c r="G22" s="35"/>
    </row>
    <row r="23" spans="1:10">
      <c r="A23" s="119"/>
      <c r="B23" s="122"/>
      <c r="C23" s="44" t="s">
        <v>93</v>
      </c>
      <c r="D23" s="35"/>
      <c r="E23" s="43"/>
      <c r="F23" s="35"/>
      <c r="G23" s="35"/>
    </row>
    <row r="24" spans="1:10">
      <c r="A24" s="119"/>
      <c r="B24" s="122"/>
      <c r="C24" s="44" t="s">
        <v>136</v>
      </c>
      <c r="D24" s="35"/>
      <c r="E24" s="43"/>
      <c r="F24" s="35"/>
      <c r="G24" s="35"/>
    </row>
    <row r="25" spans="1:10">
      <c r="A25" s="119"/>
      <c r="B25" s="122"/>
      <c r="C25" s="37" t="s">
        <v>66</v>
      </c>
      <c r="D25" s="35"/>
      <c r="E25" s="43"/>
      <c r="F25" s="35"/>
      <c r="G25" s="35"/>
    </row>
    <row r="26" spans="1:10">
      <c r="A26" s="119"/>
      <c r="B26" s="122"/>
      <c r="C26" s="37" t="s">
        <v>67</v>
      </c>
      <c r="D26" s="35"/>
      <c r="E26" s="43"/>
      <c r="F26" s="35"/>
      <c r="G26" s="35"/>
    </row>
    <row r="27" spans="1:10">
      <c r="A27" s="119"/>
      <c r="B27" s="122"/>
      <c r="C27" s="44" t="s">
        <v>68</v>
      </c>
      <c r="D27" s="35"/>
      <c r="E27" s="43"/>
      <c r="F27" s="35"/>
      <c r="G27" s="35"/>
    </row>
    <row r="28" spans="1:10">
      <c r="A28" s="119"/>
      <c r="B28" s="122"/>
      <c r="C28" s="37" t="s">
        <v>69</v>
      </c>
      <c r="D28" s="35"/>
      <c r="E28" s="43"/>
      <c r="F28" s="35"/>
      <c r="G28" s="35"/>
    </row>
    <row r="29" spans="1:10">
      <c r="A29" s="119"/>
      <c r="B29" s="122"/>
      <c r="C29" s="37" t="s">
        <v>70</v>
      </c>
      <c r="D29" s="35"/>
      <c r="E29" s="43"/>
      <c r="F29" s="35"/>
      <c r="G29" s="35"/>
    </row>
    <row r="30" spans="1:10">
      <c r="A30" s="119"/>
      <c r="B30" s="122"/>
      <c r="C30" s="37" t="s">
        <v>71</v>
      </c>
      <c r="D30" s="35"/>
      <c r="E30" s="43"/>
      <c r="F30" s="35"/>
      <c r="G30" s="35"/>
    </row>
    <row r="31" spans="1:10">
      <c r="A31" s="119"/>
      <c r="B31" s="122"/>
      <c r="C31" s="37" t="s">
        <v>150</v>
      </c>
      <c r="D31" s="35"/>
      <c r="E31" s="43"/>
      <c r="F31" s="35"/>
      <c r="G31" s="35"/>
    </row>
    <row r="32" spans="1:10">
      <c r="A32" s="119"/>
      <c r="B32" s="122"/>
      <c r="C32" s="37" t="s">
        <v>72</v>
      </c>
      <c r="D32" s="35"/>
      <c r="E32" s="43"/>
      <c r="F32" s="35"/>
      <c r="G32" s="35"/>
    </row>
    <row r="33" spans="1:7">
      <c r="A33" s="119"/>
      <c r="B33" s="122"/>
      <c r="C33" s="37" t="s">
        <v>142</v>
      </c>
      <c r="D33" s="35"/>
      <c r="E33" s="43"/>
      <c r="F33" s="35"/>
      <c r="G33" s="35"/>
    </row>
    <row r="34" spans="1:7">
      <c r="A34" s="120"/>
      <c r="B34" s="123"/>
      <c r="C34" s="39" t="s">
        <v>60</v>
      </c>
      <c r="D34" s="40"/>
      <c r="E34" s="45"/>
      <c r="F34" s="40"/>
      <c r="G34" s="40"/>
    </row>
    <row r="35" spans="1:7">
      <c r="A35" s="27"/>
      <c r="B35" s="28"/>
      <c r="D35" s="29"/>
      <c r="E35" s="30"/>
      <c r="F35" s="29"/>
      <c r="G35" s="29"/>
    </row>
    <row r="36" spans="1:7">
      <c r="A36" s="27"/>
      <c r="B36" s="28"/>
      <c r="D36" s="29"/>
      <c r="E36" s="30"/>
      <c r="F36" s="29"/>
      <c r="G36" s="29"/>
    </row>
    <row r="37" spans="1:7">
      <c r="A37" s="116"/>
      <c r="B37" s="116"/>
      <c r="C37" s="1" t="s">
        <v>88</v>
      </c>
    </row>
    <row r="38" spans="1:7" ht="30" customHeight="1">
      <c r="A38" s="116"/>
      <c r="B38" s="116"/>
      <c r="C38" s="114" t="s">
        <v>49</v>
      </c>
      <c r="D38" s="115"/>
      <c r="E38" s="22" t="s">
        <v>50</v>
      </c>
      <c r="F38" s="23" t="s">
        <v>51</v>
      </c>
      <c r="G38" s="23" t="s">
        <v>52</v>
      </c>
    </row>
    <row r="39" spans="1:7" ht="30" customHeight="1">
      <c r="A39" s="117"/>
      <c r="B39" s="117"/>
      <c r="C39" s="16"/>
      <c r="D39" s="24" t="s">
        <v>53</v>
      </c>
      <c r="E39" s="25" t="s">
        <v>54</v>
      </c>
      <c r="F39" s="26" t="s">
        <v>55</v>
      </c>
      <c r="G39" s="26" t="s">
        <v>56</v>
      </c>
    </row>
    <row r="40" spans="1:7">
      <c r="A40" s="118" t="s">
        <v>115</v>
      </c>
      <c r="B40" s="121" t="s">
        <v>116</v>
      </c>
      <c r="C40" s="31" t="s">
        <v>73</v>
      </c>
      <c r="D40" s="32"/>
      <c r="E40" s="42"/>
      <c r="F40" s="32"/>
      <c r="G40" s="32"/>
    </row>
    <row r="41" spans="1:7">
      <c r="A41" s="119"/>
      <c r="B41" s="122"/>
      <c r="C41" s="37" t="s">
        <v>74</v>
      </c>
      <c r="D41" s="35"/>
      <c r="E41" s="43"/>
      <c r="F41" s="35"/>
      <c r="G41" s="35"/>
    </row>
    <row r="42" spans="1:7">
      <c r="A42" s="119"/>
      <c r="B42" s="122"/>
      <c r="C42" s="37" t="s">
        <v>75</v>
      </c>
      <c r="D42" s="35"/>
      <c r="E42" s="43"/>
      <c r="F42" s="35"/>
      <c r="G42" s="35"/>
    </row>
    <row r="43" spans="1:7">
      <c r="A43" s="119"/>
      <c r="B43" s="122"/>
      <c r="C43" s="37" t="s">
        <v>76</v>
      </c>
      <c r="D43" s="35"/>
      <c r="E43" s="43"/>
      <c r="F43" s="35"/>
      <c r="G43" s="35"/>
    </row>
    <row r="44" spans="1:7">
      <c r="A44" s="119"/>
      <c r="B44" s="122"/>
      <c r="C44" s="44" t="s">
        <v>94</v>
      </c>
      <c r="D44" s="35"/>
      <c r="E44" s="43"/>
      <c r="F44" s="35"/>
      <c r="G44" s="35"/>
    </row>
    <row r="45" spans="1:7">
      <c r="A45" s="119"/>
      <c r="B45" s="122"/>
      <c r="C45" s="37" t="s">
        <v>134</v>
      </c>
      <c r="D45" s="35"/>
      <c r="E45" s="43"/>
      <c r="F45" s="35"/>
      <c r="G45" s="35"/>
    </row>
    <row r="46" spans="1:7">
      <c r="A46" s="119"/>
      <c r="B46" s="122"/>
      <c r="C46" s="37" t="s">
        <v>77</v>
      </c>
      <c r="D46" s="35"/>
      <c r="E46" s="43"/>
      <c r="F46" s="35"/>
      <c r="G46" s="35"/>
    </row>
    <row r="47" spans="1:7">
      <c r="A47" s="119"/>
      <c r="B47" s="122"/>
      <c r="C47" s="37" t="s">
        <v>78</v>
      </c>
      <c r="D47" s="35"/>
      <c r="E47" s="43"/>
      <c r="F47" s="35"/>
      <c r="G47" s="35"/>
    </row>
    <row r="48" spans="1:7">
      <c r="A48" s="119"/>
      <c r="B48" s="122"/>
      <c r="C48" s="37" t="s">
        <v>79</v>
      </c>
      <c r="D48" s="35"/>
      <c r="E48" s="43"/>
      <c r="F48" s="35"/>
      <c r="G48" s="35"/>
    </row>
    <row r="49" spans="1:7">
      <c r="A49" s="119"/>
      <c r="B49" s="122"/>
      <c r="C49" s="37" t="s">
        <v>80</v>
      </c>
      <c r="D49" s="35"/>
      <c r="E49" s="43"/>
      <c r="F49" s="35"/>
      <c r="G49" s="35"/>
    </row>
    <row r="50" spans="1:7">
      <c r="A50" s="119"/>
      <c r="B50" s="122"/>
      <c r="C50" s="37" t="s">
        <v>135</v>
      </c>
      <c r="D50" s="35"/>
      <c r="E50" s="43"/>
      <c r="F50" s="35"/>
      <c r="G50" s="35"/>
    </row>
    <row r="51" spans="1:7">
      <c r="A51" s="119"/>
      <c r="B51" s="122"/>
      <c r="C51" s="37" t="s">
        <v>81</v>
      </c>
      <c r="D51" s="35"/>
      <c r="E51" s="43"/>
      <c r="F51" s="35"/>
      <c r="G51" s="35"/>
    </row>
    <row r="52" spans="1:7">
      <c r="A52" s="119"/>
      <c r="B52" s="122"/>
      <c r="C52" s="37" t="s">
        <v>60</v>
      </c>
      <c r="D52" s="35"/>
      <c r="E52" s="43"/>
      <c r="F52" s="35"/>
      <c r="G52" s="35"/>
    </row>
    <row r="53" spans="1:7">
      <c r="A53" s="120"/>
      <c r="B53" s="123"/>
      <c r="C53" s="39" t="s">
        <v>60</v>
      </c>
      <c r="D53" s="40"/>
      <c r="E53" s="45"/>
      <c r="F53" s="40"/>
      <c r="G53" s="40"/>
    </row>
    <row r="54" spans="1:7">
      <c r="A54" s="119" t="s">
        <v>115</v>
      </c>
      <c r="B54" s="121" t="s">
        <v>156</v>
      </c>
      <c r="C54" s="31" t="s">
        <v>82</v>
      </c>
      <c r="D54" s="32"/>
      <c r="E54" s="42"/>
      <c r="F54" s="32"/>
      <c r="G54" s="32"/>
    </row>
    <row r="55" spans="1:7">
      <c r="A55" s="119"/>
      <c r="B55" s="122"/>
      <c r="C55" s="44" t="s">
        <v>95</v>
      </c>
      <c r="D55" s="35"/>
      <c r="E55" s="43"/>
      <c r="F55" s="35"/>
      <c r="G55" s="35"/>
    </row>
    <row r="56" spans="1:7">
      <c r="A56" s="119"/>
      <c r="B56" s="122"/>
      <c r="C56" s="37" t="s">
        <v>83</v>
      </c>
      <c r="D56" s="35"/>
      <c r="E56" s="43"/>
      <c r="F56" s="35"/>
      <c r="G56" s="35"/>
    </row>
    <row r="57" spans="1:7">
      <c r="A57" s="119"/>
      <c r="B57" s="122"/>
      <c r="C57" s="37" t="s">
        <v>96</v>
      </c>
      <c r="D57" s="35"/>
      <c r="E57" s="43"/>
      <c r="F57" s="35"/>
      <c r="G57" s="35"/>
    </row>
    <row r="58" spans="1:7">
      <c r="A58" s="119"/>
      <c r="B58" s="122"/>
      <c r="C58" s="37" t="s">
        <v>85</v>
      </c>
      <c r="D58" s="35"/>
      <c r="E58" s="43"/>
      <c r="F58" s="35"/>
      <c r="G58" s="35"/>
    </row>
    <row r="59" spans="1:7">
      <c r="A59" s="119"/>
      <c r="B59" s="122"/>
      <c r="C59" t="s">
        <v>141</v>
      </c>
      <c r="D59" s="35"/>
      <c r="E59" s="43"/>
      <c r="F59" s="35"/>
      <c r="G59" s="35"/>
    </row>
    <row r="60" spans="1:7">
      <c r="A60" s="119"/>
      <c r="B60" s="122"/>
      <c r="C60" s="37" t="s">
        <v>132</v>
      </c>
      <c r="D60" s="35"/>
      <c r="E60" s="43"/>
      <c r="F60" s="35"/>
      <c r="G60" s="35"/>
    </row>
    <row r="61" spans="1:7">
      <c r="A61" s="119"/>
      <c r="B61" s="122"/>
      <c r="C61" s="37" t="s">
        <v>86</v>
      </c>
      <c r="D61" s="35"/>
      <c r="E61" s="43"/>
      <c r="F61" s="35"/>
      <c r="G61" s="35"/>
    </row>
    <row r="62" spans="1:7">
      <c r="A62" s="119"/>
      <c r="B62" s="122"/>
      <c r="C62" s="37" t="s">
        <v>87</v>
      </c>
      <c r="D62" s="35"/>
      <c r="E62" s="43"/>
      <c r="F62" s="35"/>
      <c r="G62" s="35"/>
    </row>
    <row r="63" spans="1:7">
      <c r="A63" s="119"/>
      <c r="B63" s="122"/>
      <c r="C63" s="37" t="s">
        <v>60</v>
      </c>
      <c r="D63" s="35"/>
      <c r="E63" s="43"/>
      <c r="F63" s="35"/>
      <c r="G63" s="35"/>
    </row>
    <row r="64" spans="1:7">
      <c r="A64" s="120"/>
      <c r="B64" s="123"/>
      <c r="C64" s="39" t="s">
        <v>60</v>
      </c>
      <c r="D64" s="40"/>
      <c r="E64" s="45"/>
      <c r="F64" s="40"/>
      <c r="G64" s="40"/>
    </row>
    <row r="65" spans="1:1">
      <c r="A65" s="15" t="s">
        <v>24</v>
      </c>
    </row>
    <row r="66" spans="1:1">
      <c r="A66" t="s">
        <v>25</v>
      </c>
    </row>
    <row r="67" spans="1:1">
      <c r="A67" s="11" t="s">
        <v>26</v>
      </c>
    </row>
  </sheetData>
  <sheetProtection password="EBA5" sheet="1" objects="1" scenarios="1"/>
  <mergeCells count="12">
    <mergeCell ref="C38:D38"/>
    <mergeCell ref="C2:D2"/>
    <mergeCell ref="A4:A14"/>
    <mergeCell ref="B4:B14"/>
    <mergeCell ref="A15:A34"/>
    <mergeCell ref="B15:B34"/>
    <mergeCell ref="A40:A53"/>
    <mergeCell ref="B40:B53"/>
    <mergeCell ref="A54:A64"/>
    <mergeCell ref="B54:B64"/>
    <mergeCell ref="A1:B3"/>
    <mergeCell ref="A37:B39"/>
  </mergeCells>
  <hyperlinks>
    <hyperlink ref="A67" r:id="rId1" xr:uid="{00000000-0004-0000-0300-000000000000}"/>
  </hyperlinks>
  <pageMargins left="0.70866141732283472" right="0.70866141732283472" top="0.35433070866141736" bottom="0.35433070866141736" header="0.31496062992125984" footer="0.31496062992125984"/>
  <pageSetup paperSize="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65"/>
  <sheetViews>
    <sheetView workbookViewId="0">
      <pane xSplit="2" ySplit="3" topLeftCell="C4" activePane="bottomRight" state="frozen"/>
      <selection activeCell="B15" sqref="B15:C15"/>
      <selection pane="topRight" activeCell="B15" sqref="B15:C15"/>
      <selection pane="bottomLeft" activeCell="B15" sqref="B15:C15"/>
      <selection pane="bottomRight" activeCell="C1" sqref="C1"/>
    </sheetView>
  </sheetViews>
  <sheetFormatPr baseColWidth="10" defaultColWidth="11.44140625" defaultRowHeight="14.4"/>
  <cols>
    <col min="1" max="1" width="4.6640625" customWidth="1"/>
    <col min="2" max="2" width="13.6640625" customWidth="1"/>
    <col min="3" max="3" width="49.6640625" customWidth="1"/>
    <col min="4" max="4" width="34.6640625" customWidth="1"/>
    <col min="5" max="5" width="12.6640625" style="13" customWidth="1"/>
    <col min="6" max="6" width="20.6640625" customWidth="1"/>
    <col min="7" max="7" width="23.33203125" customWidth="1"/>
  </cols>
  <sheetData>
    <row r="1" spans="1:10">
      <c r="A1" s="116"/>
      <c r="B1" s="116"/>
      <c r="C1" s="1" t="s">
        <v>97</v>
      </c>
    </row>
    <row r="2" spans="1:10" ht="30" customHeight="1">
      <c r="A2" s="116"/>
      <c r="B2" s="116"/>
      <c r="C2" s="114" t="s">
        <v>49</v>
      </c>
      <c r="D2" s="115"/>
      <c r="E2" s="22" t="s">
        <v>50</v>
      </c>
      <c r="F2" s="23" t="s">
        <v>51</v>
      </c>
      <c r="G2" s="23" t="s">
        <v>52</v>
      </c>
    </row>
    <row r="3" spans="1:10" ht="30" customHeight="1">
      <c r="A3" s="117"/>
      <c r="B3" s="117"/>
      <c r="C3" s="16"/>
      <c r="D3" s="24" t="s">
        <v>53</v>
      </c>
      <c r="E3" s="25" t="s">
        <v>54</v>
      </c>
      <c r="F3" s="26" t="s">
        <v>55</v>
      </c>
      <c r="G3" s="26" t="s">
        <v>56</v>
      </c>
    </row>
    <row r="4" spans="1:10" ht="15.6">
      <c r="A4" s="130" t="s">
        <v>114</v>
      </c>
      <c r="B4" s="127" t="s">
        <v>112</v>
      </c>
      <c r="C4" s="49" t="s">
        <v>137</v>
      </c>
      <c r="D4" s="32"/>
      <c r="E4" s="33"/>
      <c r="F4" s="32"/>
      <c r="G4" s="32"/>
      <c r="J4" s="12"/>
    </row>
    <row r="5" spans="1:10" ht="15.6">
      <c r="A5" s="131"/>
      <c r="B5" s="128"/>
      <c r="C5" s="44" t="s">
        <v>98</v>
      </c>
      <c r="D5" s="35"/>
      <c r="E5" s="36"/>
      <c r="F5" s="35"/>
      <c r="G5" s="35"/>
      <c r="J5" s="12"/>
    </row>
    <row r="6" spans="1:10" ht="15.6">
      <c r="A6" s="131"/>
      <c r="B6" s="128"/>
      <c r="C6" s="44" t="s">
        <v>99</v>
      </c>
      <c r="D6" s="35"/>
      <c r="E6" s="36"/>
      <c r="F6" s="35"/>
      <c r="G6" s="35"/>
      <c r="J6" s="12"/>
    </row>
    <row r="7" spans="1:10" ht="15.6">
      <c r="A7" s="131"/>
      <c r="B7" s="128"/>
      <c r="C7" s="44" t="s">
        <v>138</v>
      </c>
      <c r="D7" s="35"/>
      <c r="E7" s="36"/>
      <c r="F7" s="35"/>
      <c r="G7" s="35"/>
      <c r="J7" s="12"/>
    </row>
    <row r="8" spans="1:10" ht="15.6">
      <c r="A8" s="131"/>
      <c r="B8" s="128"/>
      <c r="C8" s="44" t="s">
        <v>100</v>
      </c>
      <c r="D8" s="35"/>
      <c r="E8" s="36"/>
      <c r="F8" s="35"/>
      <c r="G8" s="35"/>
      <c r="J8" s="12"/>
    </row>
    <row r="9" spans="1:10" ht="15.6">
      <c r="A9" s="131"/>
      <c r="B9" s="128"/>
      <c r="C9" s="44" t="s">
        <v>101</v>
      </c>
      <c r="D9" s="35"/>
      <c r="E9" s="36"/>
      <c r="F9" s="35"/>
      <c r="G9" s="35"/>
      <c r="J9" s="12"/>
    </row>
    <row r="10" spans="1:10" ht="15.6">
      <c r="A10" s="131"/>
      <c r="B10" s="128"/>
      <c r="C10" s="44" t="s">
        <v>102</v>
      </c>
      <c r="D10" s="35"/>
      <c r="E10" s="36"/>
      <c r="F10" s="35"/>
      <c r="G10" s="35"/>
      <c r="J10" s="12"/>
    </row>
    <row r="11" spans="1:10" ht="15.6">
      <c r="A11" s="131"/>
      <c r="B11" s="128"/>
      <c r="C11" s="44" t="s">
        <v>103</v>
      </c>
      <c r="D11" s="35"/>
      <c r="E11" s="36"/>
      <c r="F11" s="35"/>
      <c r="G11" s="35"/>
      <c r="J11" s="12"/>
    </row>
    <row r="12" spans="1:10" ht="15.6">
      <c r="A12" s="131"/>
      <c r="B12" s="128"/>
      <c r="C12" s="37" t="s">
        <v>57</v>
      </c>
      <c r="D12" s="38"/>
      <c r="E12" s="36"/>
      <c r="F12" s="35"/>
      <c r="G12" s="35"/>
      <c r="J12" s="12"/>
    </row>
    <row r="13" spans="1:10" ht="15.6">
      <c r="A13" s="131"/>
      <c r="B13" s="128"/>
      <c r="C13" s="37" t="s">
        <v>58</v>
      </c>
      <c r="D13" s="35"/>
      <c r="E13" s="36"/>
      <c r="F13" s="35"/>
      <c r="G13" s="35"/>
      <c r="J13" s="6"/>
    </row>
    <row r="14" spans="1:10" ht="15.6">
      <c r="A14" s="131"/>
      <c r="B14" s="128"/>
      <c r="C14" s="44" t="s">
        <v>104</v>
      </c>
      <c r="D14" s="35"/>
      <c r="E14" s="36"/>
      <c r="F14" s="35"/>
      <c r="G14" s="35"/>
      <c r="J14" s="6"/>
    </row>
    <row r="15" spans="1:10" ht="15.6">
      <c r="A15" s="131"/>
      <c r="B15" s="128"/>
      <c r="C15" s="37" t="s">
        <v>60</v>
      </c>
      <c r="D15" s="35"/>
      <c r="E15" s="36"/>
      <c r="F15" s="35"/>
      <c r="G15" s="35"/>
      <c r="J15" s="6"/>
    </row>
    <row r="16" spans="1:10" ht="15.6">
      <c r="A16" s="132"/>
      <c r="B16" s="129"/>
      <c r="C16" s="39" t="s">
        <v>60</v>
      </c>
      <c r="D16" s="40"/>
      <c r="E16" s="41"/>
      <c r="F16" s="40"/>
      <c r="G16" s="40"/>
      <c r="J16" s="6"/>
    </row>
    <row r="17" spans="1:10" ht="15.75" customHeight="1">
      <c r="A17" s="118" t="s">
        <v>115</v>
      </c>
      <c r="B17" s="121" t="s">
        <v>158</v>
      </c>
      <c r="C17" s="31" t="s">
        <v>130</v>
      </c>
      <c r="D17" s="32"/>
      <c r="E17" s="42"/>
      <c r="F17" s="32"/>
      <c r="G17" s="32"/>
      <c r="J17" s="6"/>
    </row>
    <row r="18" spans="1:10" ht="15.6">
      <c r="A18" s="119"/>
      <c r="B18" s="122"/>
      <c r="C18" s="37" t="s">
        <v>61</v>
      </c>
      <c r="D18" s="35"/>
      <c r="E18" s="43"/>
      <c r="F18" s="35"/>
      <c r="G18" s="35"/>
      <c r="J18" s="6"/>
    </row>
    <row r="19" spans="1:10" ht="15" customHeight="1">
      <c r="A19" s="119"/>
      <c r="B19" s="122"/>
      <c r="C19" s="37" t="s">
        <v>62</v>
      </c>
      <c r="D19" s="35"/>
      <c r="E19" s="43"/>
      <c r="F19" s="35"/>
      <c r="G19" s="35"/>
      <c r="J19" s="12"/>
    </row>
    <row r="20" spans="1:10">
      <c r="A20" s="119"/>
      <c r="B20" s="122"/>
      <c r="C20" s="37" t="s">
        <v>131</v>
      </c>
      <c r="D20" s="35"/>
      <c r="E20" s="43"/>
      <c r="F20" s="35"/>
      <c r="G20" s="35"/>
    </row>
    <row r="21" spans="1:10">
      <c r="A21" s="119"/>
      <c r="B21" s="122"/>
      <c r="C21" s="37" t="s">
        <v>63</v>
      </c>
      <c r="D21" s="35"/>
      <c r="E21" s="43"/>
      <c r="F21" s="35"/>
      <c r="G21" s="35"/>
    </row>
    <row r="22" spans="1:10">
      <c r="A22" s="119"/>
      <c r="B22" s="122"/>
      <c r="C22" s="37" t="s">
        <v>140</v>
      </c>
      <c r="D22" s="35"/>
      <c r="E22" s="43"/>
      <c r="F22" s="35"/>
      <c r="G22" s="35"/>
    </row>
    <row r="23" spans="1:10">
      <c r="A23" s="119"/>
      <c r="B23" s="122"/>
      <c r="C23" s="37" t="s">
        <v>64</v>
      </c>
      <c r="D23" s="35"/>
      <c r="E23" s="43"/>
      <c r="F23" s="35"/>
      <c r="G23" s="35"/>
    </row>
    <row r="24" spans="1:10">
      <c r="A24" s="119"/>
      <c r="B24" s="122"/>
      <c r="C24" s="37" t="s">
        <v>65</v>
      </c>
      <c r="D24" s="35"/>
      <c r="E24" s="43"/>
      <c r="F24" s="35"/>
      <c r="G24" s="35"/>
    </row>
    <row r="25" spans="1:10">
      <c r="A25" s="119"/>
      <c r="B25" s="122"/>
      <c r="C25" s="37" t="s">
        <v>66</v>
      </c>
      <c r="D25" s="35"/>
      <c r="E25" s="43"/>
      <c r="F25" s="35"/>
      <c r="G25" s="35"/>
    </row>
    <row r="26" spans="1:10">
      <c r="A26" s="119"/>
      <c r="B26" s="122"/>
      <c r="C26" s="37" t="s">
        <v>67</v>
      </c>
      <c r="D26" s="35"/>
      <c r="E26" s="43"/>
      <c r="F26" s="35"/>
      <c r="G26" s="35"/>
    </row>
    <row r="27" spans="1:10">
      <c r="A27" s="119"/>
      <c r="B27" s="122"/>
      <c r="C27" s="37" t="s">
        <v>69</v>
      </c>
      <c r="D27" s="35"/>
      <c r="E27" s="43"/>
      <c r="F27" s="35"/>
      <c r="G27" s="35"/>
    </row>
    <row r="28" spans="1:10">
      <c r="A28" s="119"/>
      <c r="B28" s="122"/>
      <c r="C28" s="37" t="s">
        <v>70</v>
      </c>
      <c r="D28" s="35"/>
      <c r="E28" s="43"/>
      <c r="F28" s="35"/>
      <c r="G28" s="35"/>
    </row>
    <row r="29" spans="1:10">
      <c r="A29" s="119"/>
      <c r="B29" s="122"/>
      <c r="C29" s="37" t="s">
        <v>71</v>
      </c>
      <c r="D29" s="35"/>
      <c r="E29" s="43"/>
      <c r="F29" s="35"/>
      <c r="G29" s="35"/>
    </row>
    <row r="30" spans="1:10">
      <c r="A30" s="119"/>
      <c r="B30" s="122"/>
      <c r="C30" s="37" t="s">
        <v>151</v>
      </c>
      <c r="D30" s="35"/>
      <c r="E30" s="43"/>
      <c r="F30" s="35"/>
      <c r="G30" s="35"/>
    </row>
    <row r="31" spans="1:10">
      <c r="A31" s="119"/>
      <c r="B31" s="122"/>
      <c r="C31" s="37" t="s">
        <v>72</v>
      </c>
      <c r="D31" s="35"/>
      <c r="E31" s="43"/>
      <c r="F31" s="35"/>
      <c r="G31" s="35"/>
    </row>
    <row r="32" spans="1:10">
      <c r="A32" s="119"/>
      <c r="B32" s="122"/>
      <c r="C32" s="37" t="s">
        <v>142</v>
      </c>
      <c r="D32" s="35"/>
      <c r="E32" s="43"/>
      <c r="F32" s="35"/>
      <c r="G32" s="35"/>
    </row>
    <row r="33" spans="1:7">
      <c r="A33" s="120"/>
      <c r="B33" s="123"/>
      <c r="C33" s="39" t="s">
        <v>60</v>
      </c>
      <c r="D33" s="40"/>
      <c r="E33" s="45"/>
      <c r="F33" s="40"/>
      <c r="G33" s="40"/>
    </row>
    <row r="34" spans="1:7">
      <c r="A34" s="27"/>
      <c r="B34" s="28"/>
      <c r="D34" s="29"/>
      <c r="E34" s="30"/>
      <c r="F34" s="29"/>
      <c r="G34" s="29"/>
    </row>
    <row r="35" spans="1:7">
      <c r="A35" s="27"/>
      <c r="B35" s="28"/>
      <c r="D35" s="29"/>
      <c r="E35" s="30"/>
      <c r="F35" s="29"/>
      <c r="G35" s="29"/>
    </row>
    <row r="36" spans="1:7">
      <c r="A36" s="116"/>
      <c r="B36" s="116"/>
      <c r="C36" s="1" t="s">
        <v>97</v>
      </c>
    </row>
    <row r="37" spans="1:7" ht="30" customHeight="1">
      <c r="A37" s="116"/>
      <c r="B37" s="116"/>
      <c r="C37" s="114" t="s">
        <v>49</v>
      </c>
      <c r="D37" s="115"/>
      <c r="E37" s="22" t="s">
        <v>50</v>
      </c>
      <c r="F37" s="23" t="s">
        <v>51</v>
      </c>
      <c r="G37" s="23" t="s">
        <v>52</v>
      </c>
    </row>
    <row r="38" spans="1:7" ht="30" customHeight="1">
      <c r="A38" s="117"/>
      <c r="B38" s="117"/>
      <c r="C38" s="16"/>
      <c r="D38" s="24" t="s">
        <v>53</v>
      </c>
      <c r="E38" s="25" t="s">
        <v>54</v>
      </c>
      <c r="F38" s="26" t="s">
        <v>55</v>
      </c>
      <c r="G38" s="26" t="s">
        <v>56</v>
      </c>
    </row>
    <row r="39" spans="1:7">
      <c r="A39" s="118" t="s">
        <v>115</v>
      </c>
      <c r="B39" s="121" t="s">
        <v>113</v>
      </c>
      <c r="C39" s="31" t="s">
        <v>73</v>
      </c>
      <c r="D39" s="32"/>
      <c r="E39" s="50"/>
      <c r="F39" s="32"/>
      <c r="G39" s="32"/>
    </row>
    <row r="40" spans="1:7">
      <c r="A40" s="119"/>
      <c r="B40" s="122"/>
      <c r="C40" s="37" t="s">
        <v>74</v>
      </c>
      <c r="D40" s="35"/>
      <c r="E40" s="51"/>
      <c r="F40" s="35"/>
      <c r="G40" s="35"/>
    </row>
    <row r="41" spans="1:7">
      <c r="A41" s="119"/>
      <c r="B41" s="122"/>
      <c r="C41" s="37" t="s">
        <v>75</v>
      </c>
      <c r="D41" s="35"/>
      <c r="E41" s="51"/>
      <c r="F41" s="35"/>
      <c r="G41" s="35"/>
    </row>
    <row r="42" spans="1:7">
      <c r="A42" s="119"/>
      <c r="B42" s="122"/>
      <c r="C42" s="37" t="s">
        <v>76</v>
      </c>
      <c r="D42" s="35"/>
      <c r="E42" s="51"/>
      <c r="F42" s="35"/>
      <c r="G42" s="35"/>
    </row>
    <row r="43" spans="1:7">
      <c r="A43" s="119"/>
      <c r="B43" s="122"/>
      <c r="C43" s="37" t="s">
        <v>134</v>
      </c>
      <c r="D43" s="35"/>
      <c r="E43" s="51"/>
      <c r="F43" s="35"/>
      <c r="G43" s="35"/>
    </row>
    <row r="44" spans="1:7">
      <c r="A44" s="119"/>
      <c r="B44" s="122"/>
      <c r="C44" s="37" t="s">
        <v>139</v>
      </c>
      <c r="D44" s="35"/>
      <c r="E44" s="51"/>
      <c r="F44" s="35"/>
      <c r="G44" s="35"/>
    </row>
    <row r="45" spans="1:7">
      <c r="A45" s="119"/>
      <c r="B45" s="122"/>
      <c r="C45" s="37" t="s">
        <v>78</v>
      </c>
      <c r="D45" s="35"/>
      <c r="E45" s="51"/>
      <c r="F45" s="35"/>
      <c r="G45" s="35"/>
    </row>
    <row r="46" spans="1:7">
      <c r="A46" s="119"/>
      <c r="B46" s="122"/>
      <c r="C46" s="37" t="s">
        <v>79</v>
      </c>
      <c r="D46" s="35"/>
      <c r="E46" s="51"/>
      <c r="F46" s="35"/>
      <c r="G46" s="35"/>
    </row>
    <row r="47" spans="1:7">
      <c r="A47" s="119"/>
      <c r="B47" s="122"/>
      <c r="C47" s="37" t="s">
        <v>80</v>
      </c>
      <c r="D47" s="35"/>
      <c r="E47" s="51"/>
      <c r="F47" s="35"/>
      <c r="G47" s="35"/>
    </row>
    <row r="48" spans="1:7">
      <c r="A48" s="119"/>
      <c r="B48" s="122"/>
      <c r="C48" s="37" t="s">
        <v>135</v>
      </c>
      <c r="D48" s="35"/>
      <c r="E48" s="51"/>
      <c r="F48" s="35"/>
      <c r="G48" s="35"/>
    </row>
    <row r="49" spans="1:7">
      <c r="A49" s="119"/>
      <c r="B49" s="122"/>
      <c r="C49" s="37" t="s">
        <v>105</v>
      </c>
      <c r="D49" s="35"/>
      <c r="E49" s="51"/>
      <c r="F49" s="35"/>
      <c r="G49" s="35"/>
    </row>
    <row r="50" spans="1:7">
      <c r="A50" s="119"/>
      <c r="B50" s="122"/>
      <c r="C50" s="37" t="s">
        <v>81</v>
      </c>
      <c r="D50" s="35"/>
      <c r="E50" s="51"/>
      <c r="F50" s="35"/>
      <c r="G50" s="35"/>
    </row>
    <row r="51" spans="1:7">
      <c r="A51" s="119"/>
      <c r="B51" s="122"/>
      <c r="C51" s="37" t="s">
        <v>60</v>
      </c>
      <c r="D51" s="35"/>
      <c r="E51" s="51"/>
      <c r="F51" s="35"/>
      <c r="G51" s="35"/>
    </row>
    <row r="52" spans="1:7">
      <c r="A52" s="120"/>
      <c r="B52" s="123"/>
      <c r="C52" s="39" t="s">
        <v>60</v>
      </c>
      <c r="D52" s="40"/>
      <c r="E52" s="52"/>
      <c r="F52" s="40"/>
      <c r="G52" s="40"/>
    </row>
    <row r="53" spans="1:7">
      <c r="A53" s="119" t="s">
        <v>115</v>
      </c>
      <c r="B53" s="121" t="s">
        <v>157</v>
      </c>
      <c r="C53" s="31" t="s">
        <v>82</v>
      </c>
      <c r="D53" s="32"/>
      <c r="E53" s="42"/>
      <c r="F53" s="32"/>
      <c r="G53" s="32"/>
    </row>
    <row r="54" spans="1:7">
      <c r="A54" s="119"/>
      <c r="B54" s="122"/>
      <c r="C54" s="37" t="s">
        <v>83</v>
      </c>
      <c r="D54" s="35"/>
      <c r="E54" s="43"/>
      <c r="F54" s="35"/>
      <c r="G54" s="35"/>
    </row>
    <row r="55" spans="1:7">
      <c r="A55" s="119"/>
      <c r="B55" s="122"/>
      <c r="C55" s="37" t="s">
        <v>84</v>
      </c>
      <c r="D55" s="35"/>
      <c r="E55" s="43"/>
      <c r="F55" s="35"/>
      <c r="G55" s="35"/>
    </row>
    <row r="56" spans="1:7">
      <c r="A56" s="119"/>
      <c r="B56" s="122"/>
      <c r="C56" s="37" t="s">
        <v>85</v>
      </c>
      <c r="D56" s="35"/>
      <c r="E56" s="43"/>
      <c r="F56" s="35"/>
      <c r="G56" s="35"/>
    </row>
    <row r="57" spans="1:7">
      <c r="A57" s="119"/>
      <c r="B57" s="122"/>
      <c r="C57" t="s">
        <v>141</v>
      </c>
      <c r="D57" s="35"/>
      <c r="E57" s="43"/>
      <c r="F57" s="35"/>
      <c r="G57" s="35"/>
    </row>
    <row r="58" spans="1:7">
      <c r="A58" s="119"/>
      <c r="B58" s="122"/>
      <c r="C58" s="37" t="s">
        <v>132</v>
      </c>
      <c r="D58" s="35"/>
      <c r="E58" s="43"/>
      <c r="F58" s="35"/>
      <c r="G58" s="35"/>
    </row>
    <row r="59" spans="1:7">
      <c r="A59" s="119"/>
      <c r="B59" s="122"/>
      <c r="C59" s="37" t="s">
        <v>86</v>
      </c>
      <c r="D59" s="35"/>
      <c r="E59" s="43"/>
      <c r="F59" s="35"/>
      <c r="G59" s="35"/>
    </row>
    <row r="60" spans="1:7">
      <c r="A60" s="119"/>
      <c r="B60" s="122"/>
      <c r="C60" s="37" t="s">
        <v>87</v>
      </c>
      <c r="D60" s="35"/>
      <c r="E60" s="43"/>
      <c r="F60" s="35"/>
      <c r="G60" s="35"/>
    </row>
    <row r="61" spans="1:7">
      <c r="A61" s="119"/>
      <c r="B61" s="122"/>
      <c r="C61" s="37" t="s">
        <v>60</v>
      </c>
      <c r="D61" s="35"/>
      <c r="E61" s="43"/>
      <c r="F61" s="35"/>
      <c r="G61" s="35"/>
    </row>
    <row r="62" spans="1:7">
      <c r="A62" s="120"/>
      <c r="B62" s="123"/>
      <c r="C62" s="39" t="s">
        <v>60</v>
      </c>
      <c r="D62" s="40"/>
      <c r="E62" s="45"/>
      <c r="F62" s="40"/>
      <c r="G62" s="40"/>
    </row>
    <row r="63" spans="1:7">
      <c r="A63" s="15" t="s">
        <v>24</v>
      </c>
    </row>
    <row r="64" spans="1:7">
      <c r="A64" t="s">
        <v>25</v>
      </c>
    </row>
    <row r="65" spans="1:1">
      <c r="A65" s="11" t="s">
        <v>26</v>
      </c>
    </row>
  </sheetData>
  <sheetProtection password="EBA5" sheet="1" objects="1" scenarios="1"/>
  <mergeCells count="12">
    <mergeCell ref="C37:D37"/>
    <mergeCell ref="C2:D2"/>
    <mergeCell ref="A4:A16"/>
    <mergeCell ref="B4:B16"/>
    <mergeCell ref="A17:A33"/>
    <mergeCell ref="B17:B33"/>
    <mergeCell ref="A39:A52"/>
    <mergeCell ref="B39:B52"/>
    <mergeCell ref="A53:A62"/>
    <mergeCell ref="B53:B62"/>
    <mergeCell ref="A1:B3"/>
    <mergeCell ref="A36:B38"/>
  </mergeCells>
  <hyperlinks>
    <hyperlink ref="A65" r:id="rId1" xr:uid="{00000000-0004-0000-0400-000000000000}"/>
  </hyperlinks>
  <pageMargins left="0.70866141732283472" right="0.70866141732283472" top="0.35433070866141736" bottom="0.35433070866141736" header="0.31496062992125984" footer="0.31496062992125984"/>
  <pageSetup paperSize="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AC81"/>
  <sheetViews>
    <sheetView zoomScaleNormal="100" workbookViewId="0">
      <selection activeCell="J10" sqref="J10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9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45658</v>
      </c>
      <c r="V3" s="2"/>
    </row>
    <row r="4" spans="1:22" ht="15" customHeight="1">
      <c r="S4" t="s">
        <v>2</v>
      </c>
      <c r="T4" s="3">
        <f>EOMONTH(T3,0)</f>
        <v>45688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3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>
        <f>IF(OR(T3-T8+3&lt;T3,T3-T8+3&gt;T4),"",T3-T8+3)</f>
        <v>45658</v>
      </c>
      <c r="H9" s="18" t="s">
        <v>108</v>
      </c>
      <c r="I9" s="19" t="s">
        <v>109</v>
      </c>
      <c r="J9" s="17">
        <f>IF(OR(T3-T8+4&lt;T3,T3-T8+4&gt;T4),"",T3-T8+4)</f>
        <v>45659</v>
      </c>
      <c r="K9" s="18" t="s">
        <v>108</v>
      </c>
      <c r="L9" s="19" t="s">
        <v>109</v>
      </c>
      <c r="M9" s="17">
        <f>IF(OR(T3-T8+5&lt;T3,T3-T8+5&gt;T4),"",T3-T8+5)</f>
        <v>45660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04 | 05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45663</v>
      </c>
      <c r="B19" s="18" t="s">
        <v>108</v>
      </c>
      <c r="C19" s="19" t="s">
        <v>109</v>
      </c>
      <c r="D19" s="20">
        <f>IF(OR(T3-T8+9&lt;T3,T3-T8+9&gt;T4),"",T3-T8+9)</f>
        <v>45664</v>
      </c>
      <c r="E19" s="18" t="s">
        <v>108</v>
      </c>
      <c r="F19" s="19" t="s">
        <v>109</v>
      </c>
      <c r="G19" s="20">
        <f>IF(OR(T3-T8+10&lt;T3,T3-T8+10&gt;T4),"",T3-T8+10)</f>
        <v>45665</v>
      </c>
      <c r="H19" s="18" t="s">
        <v>108</v>
      </c>
      <c r="I19" s="19" t="s">
        <v>109</v>
      </c>
      <c r="J19" s="20">
        <f>IF(OR(T3-T8+11&lt;T3,T3-T8+11&gt;T4),"",T3-T8+11)</f>
        <v>45666</v>
      </c>
      <c r="K19" s="18" t="s">
        <v>108</v>
      </c>
      <c r="L19" s="19" t="s">
        <v>109</v>
      </c>
      <c r="M19" s="20">
        <f>IF(OR(T3-T8+12&lt;T3,T3-T8+12&gt;T4),"",T3-T8+12)</f>
        <v>45667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11 | 12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0"/>
      <c r="J21" s="77"/>
      <c r="K21" s="60"/>
      <c r="L21" s="61"/>
      <c r="M21" s="77"/>
      <c r="N21" s="60"/>
      <c r="O21" s="83"/>
      <c r="P21" s="77"/>
      <c r="Q21" s="60"/>
      <c r="R21" s="61"/>
    </row>
    <row r="22" spans="1:18">
      <c r="A22" s="77"/>
      <c r="B22" s="60"/>
      <c r="C22" s="61"/>
      <c r="D22" s="77"/>
      <c r="E22" s="60"/>
      <c r="F22" s="61"/>
      <c r="G22" s="77"/>
      <c r="H22" s="60"/>
      <c r="I22" s="60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0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45670</v>
      </c>
      <c r="B29" s="18" t="s">
        <v>108</v>
      </c>
      <c r="C29" s="19" t="s">
        <v>109</v>
      </c>
      <c r="D29" s="20">
        <f>IF(OR(T3-T8+16&lt;T3,T3-T8+16&gt;T4),"",T3-T8+16)</f>
        <v>45671</v>
      </c>
      <c r="E29" s="18" t="s">
        <v>108</v>
      </c>
      <c r="F29" s="19" t="s">
        <v>109</v>
      </c>
      <c r="G29" s="20">
        <f>IF(OR(T3-T8+17&lt;T3,T3-T8+17&gt;T4),"",T3-T8+17)</f>
        <v>45672</v>
      </c>
      <c r="H29" s="18" t="s">
        <v>108</v>
      </c>
      <c r="I29" s="19" t="s">
        <v>109</v>
      </c>
      <c r="J29" s="20">
        <f>IF(OR(T3-T8+18&lt;T3,T3-T8+18&gt;T4),"",T3-T8+18)</f>
        <v>45673</v>
      </c>
      <c r="K29" s="18" t="s">
        <v>108</v>
      </c>
      <c r="L29" s="19" t="s">
        <v>109</v>
      </c>
      <c r="M29" s="20">
        <f>IF(OR(T3-T8+19&lt;T3,T3-T8+19&gt;T4),"",T3-T8+19)</f>
        <v>45674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18 | 19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Janvier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45658</v>
      </c>
      <c r="V43" s="2"/>
    </row>
    <row r="44" spans="1:22" ht="6.9" customHeight="1">
      <c r="S44" t="s">
        <v>2</v>
      </c>
      <c r="T44" s="3">
        <f>EOMONTH(T43,0)</f>
        <v>45688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45677</v>
      </c>
      <c r="B49" s="18" t="s">
        <v>108</v>
      </c>
      <c r="C49" s="19" t="s">
        <v>109</v>
      </c>
      <c r="D49" s="17">
        <f>IF(OR(T3-T8+23&lt;T3,T3-T8+23&gt;T4),"",T3-T8+23)</f>
        <v>45678</v>
      </c>
      <c r="E49" s="18" t="s">
        <v>108</v>
      </c>
      <c r="F49" s="19" t="s">
        <v>109</v>
      </c>
      <c r="G49" s="17">
        <f>IF(OR(T3-T8+24&lt;T3,T3-T8+24&gt;T4),"",T3-T8+24)</f>
        <v>45679</v>
      </c>
      <c r="H49" s="18" t="s">
        <v>108</v>
      </c>
      <c r="I49" s="19" t="s">
        <v>109</v>
      </c>
      <c r="J49" s="17">
        <f>IF(OR(T3-T8+25&lt;T3,T3-T8+25&gt;T4),"",T3-T8+25)</f>
        <v>45680</v>
      </c>
      <c r="K49" s="18" t="s">
        <v>108</v>
      </c>
      <c r="L49" s="19" t="s">
        <v>109</v>
      </c>
      <c r="M49" s="17">
        <f>IF(OR(T3-T8+26&lt;T3,T3-T8+26&gt;T4),"",T3-T8+26)</f>
        <v>45681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25 | 26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45684</v>
      </c>
      <c r="B59" s="18" t="s">
        <v>108</v>
      </c>
      <c r="C59" s="19" t="s">
        <v>109</v>
      </c>
      <c r="D59" s="17">
        <f>IF(OR(T3-T8+30&lt;T3,T3-T8+30&gt;T4),"",T3-T8+30)</f>
        <v>45685</v>
      </c>
      <c r="E59" s="18" t="s">
        <v>108</v>
      </c>
      <c r="F59" s="19" t="s">
        <v>109</v>
      </c>
      <c r="G59" s="17">
        <f>IF(OR(T3-T8+31&lt;T3,T3-T8+31&gt;T4),"",T3-T8+31)</f>
        <v>45686</v>
      </c>
      <c r="H59" s="18" t="s">
        <v>108</v>
      </c>
      <c r="I59" s="19" t="s">
        <v>109</v>
      </c>
      <c r="J59" s="17">
        <f>IF(OR(T3-T8+32&lt;T3,T3-T8+32&gt;T4),"",T3-T8+32)</f>
        <v>45687</v>
      </c>
      <c r="K59" s="18" t="s">
        <v>108</v>
      </c>
      <c r="L59" s="19" t="s">
        <v>109</v>
      </c>
      <c r="M59" s="17">
        <f>IF(OR(T3-T8+33&lt;T3,T3-T8+33&gt;T4),"",T3-T8+33)</f>
        <v>45688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gPIUtE6aph9GHwmUi5Nc6paOFyi4MrH1qIbOpQytHUM8gMIpLiTZsquf5IICgwy3hyfMhGJNhSaRQPm/p8QdXA==" saltValue="bw3SYyaw3pTSY8eHDoYMOw==" spinCount="100000" sheet="1" objects="1" scenarios="1"/>
  <mergeCells count="66">
    <mergeCell ref="J1:R1"/>
    <mergeCell ref="J2:R2"/>
    <mergeCell ref="P8:R8"/>
    <mergeCell ref="G5:H5"/>
    <mergeCell ref="A8:C8"/>
    <mergeCell ref="D8:F8"/>
    <mergeCell ref="G8:I8"/>
    <mergeCell ref="J8:L8"/>
    <mergeCell ref="M8:O8"/>
    <mergeCell ref="C3:D3"/>
    <mergeCell ref="E3:F3"/>
    <mergeCell ref="B1:D1"/>
    <mergeCell ref="E1:F1"/>
    <mergeCell ref="G1:I1"/>
    <mergeCell ref="Q18:R18"/>
    <mergeCell ref="B18:C18"/>
    <mergeCell ref="E18:F18"/>
    <mergeCell ref="H18:I18"/>
    <mergeCell ref="K18:L18"/>
    <mergeCell ref="N18:O18"/>
    <mergeCell ref="Q28:R28"/>
    <mergeCell ref="B28:C28"/>
    <mergeCell ref="E28:F28"/>
    <mergeCell ref="H28:I28"/>
    <mergeCell ref="K28:L28"/>
    <mergeCell ref="N28:O28"/>
    <mergeCell ref="J42:R42"/>
    <mergeCell ref="B38:C38"/>
    <mergeCell ref="E38:F38"/>
    <mergeCell ref="H38:I38"/>
    <mergeCell ref="K38:L38"/>
    <mergeCell ref="N38:O38"/>
    <mergeCell ref="Q38:R38"/>
    <mergeCell ref="J40:N40"/>
    <mergeCell ref="B41:D41"/>
    <mergeCell ref="G41:I41"/>
    <mergeCell ref="J41:R41"/>
    <mergeCell ref="M48:O48"/>
    <mergeCell ref="P48:R48"/>
    <mergeCell ref="C43:D43"/>
    <mergeCell ref="E43:F43"/>
    <mergeCell ref="A48:C48"/>
    <mergeCell ref="D48:F48"/>
    <mergeCell ref="G48:I48"/>
    <mergeCell ref="J48:L48"/>
    <mergeCell ref="Q58:R58"/>
    <mergeCell ref="B58:C58"/>
    <mergeCell ref="E58:F58"/>
    <mergeCell ref="H58:I58"/>
    <mergeCell ref="K58:L58"/>
    <mergeCell ref="N58:O58"/>
    <mergeCell ref="Q68:R68"/>
    <mergeCell ref="B68:C68"/>
    <mergeCell ref="E68:F68"/>
    <mergeCell ref="H68:I68"/>
    <mergeCell ref="K68:L68"/>
    <mergeCell ref="N68:O68"/>
    <mergeCell ref="Q78:R78"/>
    <mergeCell ref="J80:N80"/>
    <mergeCell ref="Q80:R80"/>
    <mergeCell ref="Q81:R81"/>
    <mergeCell ref="B78:C78"/>
    <mergeCell ref="E78:F78"/>
    <mergeCell ref="H78:I78"/>
    <mergeCell ref="K78:L78"/>
    <mergeCell ref="N78:O78"/>
  </mergeCells>
  <dataValidations disablePrompts="1" count="2">
    <dataValidation type="list" showInputMessage="1" showErrorMessage="1" sqref="C3:D3" xr:uid="{00000000-0002-0000-0500-000000000000}">
      <formula1>Moistexte</formula1>
    </dataValidation>
    <dataValidation showInputMessage="1" showErrorMessage="1" sqref="C43:D43" xr:uid="{00000000-0002-0000-0500-000001000000}"/>
  </dataValidations>
  <hyperlinks>
    <hyperlink ref="J40" r:id="rId1" xr:uid="{00000000-0004-0000-0500-000000000000}"/>
    <hyperlink ref="J80" r:id="rId2" xr:uid="{00000000-0004-0000-05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AC81"/>
  <sheetViews>
    <sheetView zoomScaleNormal="100" workbookViewId="0">
      <selection activeCell="N74" sqref="N74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10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45689</v>
      </c>
      <c r="V3" s="2"/>
    </row>
    <row r="4" spans="1:22" ht="15" customHeight="1">
      <c r="S4" t="s">
        <v>2</v>
      </c>
      <c r="T4" s="3">
        <f>EOMONTH(T3,0)</f>
        <v>45716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6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01 | 02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45691</v>
      </c>
      <c r="B19" s="18" t="s">
        <v>108</v>
      </c>
      <c r="C19" s="19" t="s">
        <v>109</v>
      </c>
      <c r="D19" s="20">
        <f>IF(OR(T3-T8+9&lt;T3,T3-T8+9&gt;T4),"",T3-T8+9)</f>
        <v>45692</v>
      </c>
      <c r="E19" s="18" t="s">
        <v>108</v>
      </c>
      <c r="F19" s="19" t="s">
        <v>109</v>
      </c>
      <c r="G19" s="20">
        <f>IF(OR(T3-T8+10&lt;T3,T3-T8+10&gt;T4),"",T3-T8+10)</f>
        <v>45693</v>
      </c>
      <c r="H19" s="18" t="s">
        <v>108</v>
      </c>
      <c r="I19" s="19" t="s">
        <v>109</v>
      </c>
      <c r="J19" s="20">
        <f>IF(OR(T3-T8+11&lt;T3,T3-T8+11&gt;T4),"",T3-T8+11)</f>
        <v>45694</v>
      </c>
      <c r="K19" s="18" t="s">
        <v>108</v>
      </c>
      <c r="L19" s="19" t="s">
        <v>109</v>
      </c>
      <c r="M19" s="20">
        <f>IF(OR(T3-T8+12&lt;T3,T3-T8+12&gt;T4),"",T3-T8+12)</f>
        <v>45695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08 | 09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45698</v>
      </c>
      <c r="B29" s="18" t="s">
        <v>108</v>
      </c>
      <c r="C29" s="19" t="s">
        <v>109</v>
      </c>
      <c r="D29" s="20">
        <f>IF(OR(T3-T8+16&lt;T3,T3-T8+16&gt;T4),"",T3-T8+16)</f>
        <v>45699</v>
      </c>
      <c r="E29" s="18" t="s">
        <v>108</v>
      </c>
      <c r="F29" s="19" t="s">
        <v>109</v>
      </c>
      <c r="G29" s="20">
        <f>IF(OR(T3-T8+17&lt;T3,T3-T8+17&gt;T4),"",T3-T8+17)</f>
        <v>45700</v>
      </c>
      <c r="H29" s="18" t="s">
        <v>108</v>
      </c>
      <c r="I29" s="19" t="s">
        <v>109</v>
      </c>
      <c r="J29" s="20">
        <f>IF(OR(T3-T8+18&lt;T3,T3-T8+18&gt;T4),"",T3-T8+18)</f>
        <v>45701</v>
      </c>
      <c r="K29" s="18" t="s">
        <v>108</v>
      </c>
      <c r="L29" s="19" t="s">
        <v>109</v>
      </c>
      <c r="M29" s="20">
        <f>IF(OR(T3-T8+19&lt;T3,T3-T8+19&gt;T4),"",T3-T8+19)</f>
        <v>45702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15 | 16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Février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45689</v>
      </c>
      <c r="V43" s="2"/>
    </row>
    <row r="44" spans="1:22" ht="6.9" customHeight="1">
      <c r="S44" t="s">
        <v>2</v>
      </c>
      <c r="T44" s="3">
        <f>EOMONTH(T43,0)</f>
        <v>45716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45705</v>
      </c>
      <c r="B49" s="18" t="s">
        <v>108</v>
      </c>
      <c r="C49" s="19" t="s">
        <v>109</v>
      </c>
      <c r="D49" s="17">
        <f>IF(OR(T3-T8+23&lt;T3,T3-T8+23&gt;T4),"",T3-T8+23)</f>
        <v>45706</v>
      </c>
      <c r="E49" s="18" t="s">
        <v>108</v>
      </c>
      <c r="F49" s="19" t="s">
        <v>109</v>
      </c>
      <c r="G49" s="17">
        <f>IF(OR(T3-T8+24&lt;T3,T3-T8+24&gt;T4),"",T3-T8+24)</f>
        <v>45707</v>
      </c>
      <c r="H49" s="18" t="s">
        <v>108</v>
      </c>
      <c r="I49" s="19" t="s">
        <v>109</v>
      </c>
      <c r="J49" s="17">
        <f>IF(OR(T3-T8+25&lt;T3,T3-T8+25&gt;T4),"",T3-T8+25)</f>
        <v>45708</v>
      </c>
      <c r="K49" s="18" t="s">
        <v>108</v>
      </c>
      <c r="L49" s="19" t="s">
        <v>109</v>
      </c>
      <c r="M49" s="17">
        <f>IF(OR(T3-T8+26&lt;T3,T3-T8+26&gt;T4),"",T3-T8+26)</f>
        <v>45709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22 | 23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45712</v>
      </c>
      <c r="B59" s="18" t="s">
        <v>108</v>
      </c>
      <c r="C59" s="19" t="s">
        <v>109</v>
      </c>
      <c r="D59" s="17">
        <f>IF(OR(T3-T8+30&lt;T3,T3-T8+30&gt;T4),"",T3-T8+30)</f>
        <v>45713</v>
      </c>
      <c r="E59" s="18" t="s">
        <v>108</v>
      </c>
      <c r="F59" s="19" t="s">
        <v>109</v>
      </c>
      <c r="G59" s="17">
        <f>IF(OR(T3-T8+31&lt;T3,T3-T8+31&gt;T4),"",T3-T8+31)</f>
        <v>45714</v>
      </c>
      <c r="H59" s="18" t="s">
        <v>108</v>
      </c>
      <c r="I59" s="19" t="s">
        <v>109</v>
      </c>
      <c r="J59" s="17">
        <f>IF(OR(T3-T8+32&lt;T3,T3-T8+32&gt;T4),"",T3-T8+32)</f>
        <v>45715</v>
      </c>
      <c r="K59" s="18" t="s">
        <v>108</v>
      </c>
      <c r="L59" s="19" t="s">
        <v>109</v>
      </c>
      <c r="M59" s="17">
        <f>IF(OR(T3-T8+33&lt;T3,T3-T8+33&gt;T4),"",T3-T8+33)</f>
        <v>45716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Z5haNhLacReaOpIYGd1nUeIGKWCjT7fC49sqXS05gS4UOhi1I4I2R5AtNfJb0OBhnUTYfbgcn8eurDodceTD5A==" saltValue="ielRk/BLrAbRpiGj/3kSKQ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showInputMessage="1" showErrorMessage="1" sqref="C43:D43" xr:uid="{00000000-0002-0000-0600-000000000000}"/>
    <dataValidation type="list" showInputMessage="1" showErrorMessage="1" sqref="C3:D3" xr:uid="{00000000-0002-0000-0600-000001000000}">
      <formula1>Moistexte</formula1>
    </dataValidation>
  </dataValidations>
  <hyperlinks>
    <hyperlink ref="J40" r:id="rId1" xr:uid="{00000000-0004-0000-0600-000000000000}"/>
    <hyperlink ref="J80" r:id="rId2" xr:uid="{00000000-0004-0000-06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C81"/>
  <sheetViews>
    <sheetView zoomScaleNormal="100" workbookViewId="0">
      <selection activeCell="Q63" sqref="Q63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11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45717</v>
      </c>
      <c r="V3" s="2"/>
    </row>
    <row r="4" spans="1:22" ht="15" customHeight="1">
      <c r="S4" t="s">
        <v>2</v>
      </c>
      <c r="T4" s="3">
        <f>EOMONTH(T3,0)</f>
        <v>45747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6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 t="str">
        <f>IF(OR(T3-T8+2&lt;T3,T3-T8+2&gt;T4),"",T3-T8+2)</f>
        <v/>
      </c>
      <c r="E9" s="18" t="s">
        <v>108</v>
      </c>
      <c r="F9" s="19" t="s">
        <v>109</v>
      </c>
      <c r="G9" s="17" t="str">
        <f>IF(OR(T3-T8+3&lt;T3,T3-T8+3&gt;T4),"",T3-T8+3)</f>
        <v/>
      </c>
      <c r="H9" s="18" t="s">
        <v>108</v>
      </c>
      <c r="I9" s="19" t="s">
        <v>109</v>
      </c>
      <c r="J9" s="17" t="str">
        <f>IF(OR(T3-T8+4&lt;T3,T3-T8+4&gt;T4),"",T3-T8+4)</f>
        <v/>
      </c>
      <c r="K9" s="18" t="s">
        <v>108</v>
      </c>
      <c r="L9" s="19" t="s">
        <v>109</v>
      </c>
      <c r="M9" s="17" t="str">
        <f>IF(OR(T3-T8+5&lt;T3,T3-T8+5&gt;T4),"",T3-T8+5)</f>
        <v/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01 | 02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45719</v>
      </c>
      <c r="B19" s="18" t="s">
        <v>108</v>
      </c>
      <c r="C19" s="19" t="s">
        <v>109</v>
      </c>
      <c r="D19" s="20">
        <f>IF(OR(T3-T8+9&lt;T3,T3-T8+9&gt;T4),"",T3-T8+9)</f>
        <v>45720</v>
      </c>
      <c r="E19" s="18" t="s">
        <v>108</v>
      </c>
      <c r="F19" s="19" t="s">
        <v>109</v>
      </c>
      <c r="G19" s="20">
        <f>IF(OR(T3-T8+10&lt;T3,T3-T8+10&gt;T4),"",T3-T8+10)</f>
        <v>45721</v>
      </c>
      <c r="H19" s="18" t="s">
        <v>108</v>
      </c>
      <c r="I19" s="19" t="s">
        <v>109</v>
      </c>
      <c r="J19" s="20">
        <f>IF(OR(T3-T8+11&lt;T3,T3-T8+11&gt;T4),"",T3-T8+11)</f>
        <v>45722</v>
      </c>
      <c r="K19" s="18" t="s">
        <v>108</v>
      </c>
      <c r="L19" s="19" t="s">
        <v>109</v>
      </c>
      <c r="M19" s="20">
        <f>IF(OR(T3-T8+12&lt;T3,T3-T8+12&gt;T4),"",T3-T8+12)</f>
        <v>45723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08 | 09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45726</v>
      </c>
      <c r="B29" s="18" t="s">
        <v>108</v>
      </c>
      <c r="C29" s="19" t="s">
        <v>109</v>
      </c>
      <c r="D29" s="20">
        <f>IF(OR(T3-T8+16&lt;T3,T3-T8+16&gt;T4),"",T3-T8+16)</f>
        <v>45727</v>
      </c>
      <c r="E29" s="18" t="s">
        <v>108</v>
      </c>
      <c r="F29" s="19" t="s">
        <v>109</v>
      </c>
      <c r="G29" s="20">
        <f>IF(OR(T3-T8+17&lt;T3,T3-T8+17&gt;T4),"",T3-T8+17)</f>
        <v>45728</v>
      </c>
      <c r="H29" s="18" t="s">
        <v>108</v>
      </c>
      <c r="I29" s="19" t="s">
        <v>109</v>
      </c>
      <c r="J29" s="20">
        <f>IF(OR(T3-T8+18&lt;T3,T3-T8+18&gt;T4),"",T3-T8+18)</f>
        <v>45729</v>
      </c>
      <c r="K29" s="18" t="s">
        <v>108</v>
      </c>
      <c r="L29" s="19" t="s">
        <v>109</v>
      </c>
      <c r="M29" s="20">
        <f>IF(OR(T3-T8+19&lt;T3,T3-T8+19&gt;T4),"",T3-T8+19)</f>
        <v>45730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15 | 16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Mars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45717</v>
      </c>
      <c r="V43" s="2"/>
    </row>
    <row r="44" spans="1:22" ht="6.9" customHeight="1">
      <c r="S44" t="s">
        <v>2</v>
      </c>
      <c r="T44" s="3">
        <f>EOMONTH(T43,0)</f>
        <v>45747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45733</v>
      </c>
      <c r="B49" s="18" t="s">
        <v>108</v>
      </c>
      <c r="C49" s="19" t="s">
        <v>109</v>
      </c>
      <c r="D49" s="17">
        <f>IF(OR(T3-T8+23&lt;T3,T3-T8+23&gt;T4),"",T3-T8+23)</f>
        <v>45734</v>
      </c>
      <c r="E49" s="18" t="s">
        <v>108</v>
      </c>
      <c r="F49" s="19" t="s">
        <v>109</v>
      </c>
      <c r="G49" s="17">
        <f>IF(OR(T3-T8+24&lt;T3,T3-T8+24&gt;T4),"",T3-T8+24)</f>
        <v>45735</v>
      </c>
      <c r="H49" s="18" t="s">
        <v>108</v>
      </c>
      <c r="I49" s="19" t="s">
        <v>109</v>
      </c>
      <c r="J49" s="17">
        <f>IF(OR(T3-T8+25&lt;T3,T3-T8+25&gt;T4),"",T3-T8+25)</f>
        <v>45736</v>
      </c>
      <c r="K49" s="18" t="s">
        <v>108</v>
      </c>
      <c r="L49" s="19" t="s">
        <v>109</v>
      </c>
      <c r="M49" s="17">
        <f>IF(OR(T3-T8+26&lt;T3,T3-T8+26&gt;T4),"",T3-T8+26)</f>
        <v>45737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22 | 23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45740</v>
      </c>
      <c r="B59" s="18" t="s">
        <v>108</v>
      </c>
      <c r="C59" s="19" t="s">
        <v>109</v>
      </c>
      <c r="D59" s="17">
        <f>IF(OR(T3-T8+30&lt;T3,T3-T8+30&gt;T4),"",T3-T8+30)</f>
        <v>45741</v>
      </c>
      <c r="E59" s="18" t="s">
        <v>108</v>
      </c>
      <c r="F59" s="19" t="s">
        <v>109</v>
      </c>
      <c r="G59" s="17">
        <f>IF(OR(T3-T8+31&lt;T3,T3-T8+31&gt;T4),"",T3-T8+31)</f>
        <v>45742</v>
      </c>
      <c r="H59" s="18" t="s">
        <v>108</v>
      </c>
      <c r="I59" s="19" t="s">
        <v>109</v>
      </c>
      <c r="J59" s="17">
        <f>IF(OR(T3-T8+32&lt;T3,T3-T8+32&gt;T4),"",T3-T8+32)</f>
        <v>45743</v>
      </c>
      <c r="K59" s="18" t="s">
        <v>108</v>
      </c>
      <c r="L59" s="19" t="s">
        <v>109</v>
      </c>
      <c r="M59" s="17">
        <f>IF(OR(T3-T8+33&lt;T3,T3-T8+33&gt;T4),"",T3-T8+33)</f>
        <v>45744</v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>29 | 30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>
        <f>IF(OR(T3-T8+36&lt;T3,T3-T8+36&gt;T4),"",T3-T8+36)</f>
        <v>45747</v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ap3wedSl8SrB4IdBOKZOGJ18tCTYTostrIB0rxAC4H/sWkVhNEgHVuuDvtKWE2EnJGl1hz0NjHHaze3IxPuGig==" saltValue="cZtinNiLC4VdAaC3QLZu5Q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type="list" showInputMessage="1" showErrorMessage="1" sqref="C3:D3" xr:uid="{00000000-0002-0000-0700-000000000000}">
      <formula1>Moistexte</formula1>
    </dataValidation>
    <dataValidation showInputMessage="1" showErrorMessage="1" sqref="C43:D43" xr:uid="{00000000-0002-0000-0700-000001000000}"/>
  </dataValidations>
  <hyperlinks>
    <hyperlink ref="J40" r:id="rId1" xr:uid="{00000000-0004-0000-0700-000000000000}"/>
    <hyperlink ref="J80" r:id="rId2" xr:uid="{00000000-0004-0000-07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CCFF"/>
  </sheetPr>
  <dimension ref="A1:AC81"/>
  <sheetViews>
    <sheetView zoomScaleNormal="100" workbookViewId="0">
      <selection activeCell="P74" sqref="P74"/>
    </sheetView>
  </sheetViews>
  <sheetFormatPr baseColWidth="10" defaultRowHeight="14.4"/>
  <cols>
    <col min="1" max="1" width="10.6640625" customWidth="1"/>
    <col min="2" max="3" width="9" customWidth="1"/>
    <col min="4" max="4" width="10.6640625" customWidth="1"/>
    <col min="5" max="6" width="9" customWidth="1"/>
    <col min="7" max="7" width="10.6640625" customWidth="1"/>
    <col min="8" max="9" width="9" customWidth="1"/>
    <col min="10" max="10" width="10.6640625" customWidth="1"/>
    <col min="11" max="12" width="9" customWidth="1"/>
    <col min="13" max="13" width="10.6640625" customWidth="1"/>
    <col min="14" max="15" width="9" customWidth="1"/>
    <col min="16" max="16" width="10.6640625" customWidth="1"/>
    <col min="17" max="17" width="9" customWidth="1"/>
    <col min="18" max="18" width="9.44140625" customWidth="1"/>
    <col min="19" max="19" width="11.44140625" hidden="1" customWidth="1"/>
    <col min="20" max="20" width="14.44140625" hidden="1" customWidth="1"/>
  </cols>
  <sheetData>
    <row r="1" spans="1:22" ht="18.75" customHeight="1">
      <c r="B1" s="152" t="s">
        <v>160</v>
      </c>
      <c r="C1" s="152"/>
      <c r="D1" s="152"/>
      <c r="E1" s="156"/>
      <c r="F1" s="156"/>
      <c r="G1" s="153" t="s">
        <v>106</v>
      </c>
      <c r="H1" s="153"/>
      <c r="I1" s="153"/>
      <c r="J1" s="154"/>
      <c r="K1" s="154"/>
      <c r="L1" s="154"/>
      <c r="M1" s="154"/>
      <c r="N1" s="154"/>
      <c r="O1" s="154"/>
      <c r="P1" s="154"/>
      <c r="Q1" s="154"/>
      <c r="R1" s="154"/>
    </row>
    <row r="2" spans="1:22" ht="18.75" customHeight="1">
      <c r="H2" s="29"/>
      <c r="I2" s="29"/>
      <c r="J2" s="151"/>
      <c r="K2" s="151"/>
      <c r="L2" s="151"/>
      <c r="M2" s="151"/>
      <c r="N2" s="151"/>
      <c r="O2" s="151"/>
      <c r="P2" s="151"/>
      <c r="Q2" s="151"/>
      <c r="R2" s="151"/>
    </row>
    <row r="3" spans="1:22" ht="18.75" customHeight="1">
      <c r="C3" s="146" t="s">
        <v>12</v>
      </c>
      <c r="D3" s="146"/>
      <c r="E3" s="147">
        <f>'Notes explicatives'!$C$2</f>
        <v>2025</v>
      </c>
      <c r="F3" s="147"/>
      <c r="I3" s="29"/>
      <c r="J3" s="73"/>
      <c r="K3" s="73"/>
      <c r="L3" s="73"/>
      <c r="M3" s="73"/>
      <c r="N3" s="73"/>
      <c r="O3" s="73"/>
      <c r="P3" s="73"/>
      <c r="Q3" s="73"/>
      <c r="R3" s="73"/>
      <c r="S3" t="s">
        <v>1</v>
      </c>
      <c r="T3" s="3">
        <f>DATE($E$3,VLOOKUP($C$3,listes!$A$4:$B$15,2,FALSE),1)</f>
        <v>45748</v>
      </c>
      <c r="V3" s="2"/>
    </row>
    <row r="4" spans="1:22" ht="15" customHeight="1">
      <c r="S4" t="s">
        <v>2</v>
      </c>
      <c r="T4" s="3">
        <f>EOMONTH(T3,0)</f>
        <v>45777</v>
      </c>
      <c r="V4" s="2"/>
    </row>
    <row r="5" spans="1:22" ht="9" customHeight="1">
      <c r="G5" s="155"/>
      <c r="H5" s="155"/>
      <c r="I5" s="71"/>
      <c r="N5" s="72"/>
      <c r="T5" s="3"/>
      <c r="V5" s="2"/>
    </row>
    <row r="6" spans="1:22" ht="14.1" customHeight="1">
      <c r="D6" s="2"/>
      <c r="T6" s="3"/>
      <c r="V6" s="2"/>
    </row>
    <row r="7" spans="1:22" ht="6.9" customHeight="1" thickBot="1">
      <c r="T7" s="3"/>
      <c r="V7" s="2"/>
    </row>
    <row r="8" spans="1:22" ht="15.75" customHeight="1" thickBot="1">
      <c r="A8" s="148" t="s">
        <v>4</v>
      </c>
      <c r="B8" s="141"/>
      <c r="C8" s="142"/>
      <c r="D8" s="149" t="s">
        <v>5</v>
      </c>
      <c r="E8" s="141"/>
      <c r="F8" s="150"/>
      <c r="G8" s="140" t="s">
        <v>6</v>
      </c>
      <c r="H8" s="141"/>
      <c r="I8" s="142"/>
      <c r="J8" s="148" t="s">
        <v>7</v>
      </c>
      <c r="K8" s="141"/>
      <c r="L8" s="150"/>
      <c r="M8" s="140" t="s">
        <v>8</v>
      </c>
      <c r="N8" s="141"/>
      <c r="O8" s="142"/>
      <c r="P8" s="143" t="s">
        <v>23</v>
      </c>
      <c r="Q8" s="144"/>
      <c r="R8" s="145"/>
      <c r="S8" t="s">
        <v>3</v>
      </c>
      <c r="T8" s="5">
        <f>WEEKDAY(T3,2)</f>
        <v>2</v>
      </c>
    </row>
    <row r="9" spans="1:22" s="1" customFormat="1" ht="15.6">
      <c r="A9" s="17" t="str">
        <f>IF(OR($T$3-$T$8+1&lt;T3,T3-T8+1&gt;T4),"",T3-T8+1)</f>
        <v/>
      </c>
      <c r="B9" s="18" t="s">
        <v>108</v>
      </c>
      <c r="C9" s="19" t="s">
        <v>109</v>
      </c>
      <c r="D9" s="17">
        <f>IF(OR(T3-T8+2&lt;T3,T3-T8+2&gt;T4),"",T3-T8+2)</f>
        <v>45748</v>
      </c>
      <c r="E9" s="18" t="s">
        <v>108</v>
      </c>
      <c r="F9" s="19" t="s">
        <v>109</v>
      </c>
      <c r="G9" s="17">
        <f>IF(OR(T3-T8+3&lt;T3,T3-T8+3&gt;T4),"",T3-T8+3)</f>
        <v>45749</v>
      </c>
      <c r="H9" s="18" t="s">
        <v>108</v>
      </c>
      <c r="I9" s="19" t="s">
        <v>109</v>
      </c>
      <c r="J9" s="17">
        <f>IF(OR(T3-T8+4&lt;T3,T3-T8+4&gt;T4),"",T3-T8+4)</f>
        <v>45750</v>
      </c>
      <c r="K9" s="18" t="s">
        <v>108</v>
      </c>
      <c r="L9" s="19" t="s">
        <v>109</v>
      </c>
      <c r="M9" s="17">
        <f>IF(OR(T3-T8+5&lt;T3,T3-T8+5&gt;T4),"",T3-T8+5)</f>
        <v>45751</v>
      </c>
      <c r="N9" s="18" t="s">
        <v>108</v>
      </c>
      <c r="O9" s="19" t="s">
        <v>109</v>
      </c>
      <c r="P9" s="100" t="str">
        <f>IF(OR(T3-T8+6&lt;T3,T3-T8+6&gt;T4),"",TEXT((T3-T8+6),"jj"))&amp; " | " &amp;IF(OR(T3-T8+7&lt;T3,T3-T8+7&gt;T4),"",TEXT((T3-T8+7),"jj"))</f>
        <v>05 | 06</v>
      </c>
      <c r="Q9" s="18" t="s">
        <v>108</v>
      </c>
      <c r="R9" s="90" t="s">
        <v>109</v>
      </c>
      <c r="U9" s="97"/>
    </row>
    <row r="10" spans="1:22">
      <c r="A10" s="75"/>
      <c r="B10" s="58"/>
      <c r="C10" s="59"/>
      <c r="D10" s="75"/>
      <c r="E10" s="58"/>
      <c r="F10" s="59"/>
      <c r="G10" s="75"/>
      <c r="H10" s="58"/>
      <c r="I10" s="59"/>
      <c r="J10" s="75"/>
      <c r="K10" s="58"/>
      <c r="L10" s="59"/>
      <c r="M10" s="75"/>
      <c r="N10" s="58"/>
      <c r="O10" s="59"/>
      <c r="P10" s="101"/>
      <c r="Q10" s="58"/>
      <c r="R10" s="87"/>
      <c r="S10" s="98"/>
    </row>
    <row r="11" spans="1:22">
      <c r="A11" s="76"/>
      <c r="B11" s="60"/>
      <c r="C11" s="61"/>
      <c r="D11" s="77"/>
      <c r="E11" s="60"/>
      <c r="F11" s="61"/>
      <c r="G11" s="77"/>
      <c r="H11" s="60"/>
      <c r="I11" s="61"/>
      <c r="J11" s="77"/>
      <c r="K11" s="60"/>
      <c r="L11" s="61"/>
      <c r="M11" s="77"/>
      <c r="N11" s="60"/>
      <c r="O11" s="61"/>
      <c r="P11" s="91"/>
      <c r="Q11" s="60"/>
      <c r="R11" s="88"/>
    </row>
    <row r="12" spans="1:22" ht="15" customHeight="1">
      <c r="A12" s="77"/>
      <c r="B12" s="60"/>
      <c r="C12" s="61"/>
      <c r="D12" s="77"/>
      <c r="E12" s="60"/>
      <c r="F12" s="61"/>
      <c r="G12" s="77"/>
      <c r="H12" s="60"/>
      <c r="I12" s="61"/>
      <c r="J12" s="77"/>
      <c r="K12" s="60"/>
      <c r="L12" s="61"/>
      <c r="M12" s="77"/>
      <c r="N12" s="60"/>
      <c r="O12" s="61"/>
      <c r="P12" s="91"/>
      <c r="Q12" s="60"/>
      <c r="R12" s="88"/>
    </row>
    <row r="13" spans="1:22" ht="15" customHeight="1">
      <c r="A13" s="78"/>
      <c r="B13" s="60"/>
      <c r="C13" s="61"/>
      <c r="D13" s="77"/>
      <c r="E13" s="60"/>
      <c r="F13" s="61"/>
      <c r="G13" s="77"/>
      <c r="H13" s="60"/>
      <c r="I13" s="61"/>
      <c r="J13" s="77"/>
      <c r="K13" s="60"/>
      <c r="L13" s="61"/>
      <c r="M13" s="77"/>
      <c r="N13" s="60"/>
      <c r="O13" s="61"/>
      <c r="P13" s="91"/>
      <c r="Q13" s="60"/>
      <c r="R13" s="88"/>
    </row>
    <row r="14" spans="1:22">
      <c r="A14" s="77"/>
      <c r="B14" s="60"/>
      <c r="C14" s="61"/>
      <c r="D14" s="77"/>
      <c r="E14" s="60"/>
      <c r="F14" s="61"/>
      <c r="G14" s="77"/>
      <c r="H14" s="60"/>
      <c r="I14" s="61"/>
      <c r="J14" s="77"/>
      <c r="K14" s="60"/>
      <c r="L14" s="61"/>
      <c r="M14" s="77"/>
      <c r="N14" s="60"/>
      <c r="O14" s="61"/>
      <c r="P14" s="91"/>
      <c r="Q14" s="60"/>
      <c r="R14" s="88"/>
    </row>
    <row r="15" spans="1:22">
      <c r="A15" s="77"/>
      <c r="B15" s="60"/>
      <c r="C15" s="61"/>
      <c r="D15" s="77"/>
      <c r="E15" s="60"/>
      <c r="F15" s="61"/>
      <c r="G15" s="77"/>
      <c r="H15" s="60"/>
      <c r="I15" s="61"/>
      <c r="J15" s="77"/>
      <c r="K15" s="60"/>
      <c r="L15" s="61"/>
      <c r="M15" s="77"/>
      <c r="N15" s="60"/>
      <c r="O15" s="61"/>
      <c r="P15" s="91"/>
      <c r="Q15" s="60"/>
      <c r="R15" s="88"/>
    </row>
    <row r="16" spans="1:22">
      <c r="A16" s="79"/>
      <c r="B16" s="62"/>
      <c r="C16" s="63"/>
      <c r="D16" s="79"/>
      <c r="E16" s="62"/>
      <c r="F16" s="63"/>
      <c r="G16" s="79"/>
      <c r="H16" s="62"/>
      <c r="I16" s="63"/>
      <c r="J16" s="79"/>
      <c r="K16" s="62"/>
      <c r="L16" s="63"/>
      <c r="M16" s="79"/>
      <c r="N16" s="62"/>
      <c r="O16" s="63"/>
      <c r="P16" s="92"/>
      <c r="Q16" s="62"/>
      <c r="R16" s="89"/>
    </row>
    <row r="17" spans="1:18" ht="15" thickBot="1">
      <c r="A17" s="4" t="s">
        <v>21</v>
      </c>
      <c r="B17" s="64">
        <f>SUM(B10:B16)</f>
        <v>0</v>
      </c>
      <c r="C17" s="64">
        <f>SUM(C10:C16)</f>
        <v>0</v>
      </c>
      <c r="D17" s="4" t="s">
        <v>21</v>
      </c>
      <c r="E17" s="65">
        <f>SUM(E10:E16)</f>
        <v>0</v>
      </c>
      <c r="F17" s="65">
        <f>SUM(F10:F16)</f>
        <v>0</v>
      </c>
      <c r="G17" s="4" t="s">
        <v>21</v>
      </c>
      <c r="H17" s="64">
        <f>SUM(H10:H16)</f>
        <v>0</v>
      </c>
      <c r="I17" s="64">
        <f>SUM(I10:I16)</f>
        <v>0</v>
      </c>
      <c r="J17" s="4" t="s">
        <v>21</v>
      </c>
      <c r="K17" s="64">
        <f>SUM(K10:K16)</f>
        <v>0</v>
      </c>
      <c r="L17" s="64">
        <f>SUM(L10:L16)</f>
        <v>0</v>
      </c>
      <c r="M17" s="4" t="s">
        <v>21</v>
      </c>
      <c r="N17" s="64">
        <f>SUM(N10:N16)</f>
        <v>0</v>
      </c>
      <c r="O17" s="66">
        <f>SUM(O10:O16)</f>
        <v>0</v>
      </c>
      <c r="P17" s="95" t="s">
        <v>21</v>
      </c>
      <c r="Q17" s="64">
        <f>SUM(Q10:Q16)</f>
        <v>0</v>
      </c>
      <c r="R17" s="67">
        <f>SUM(R10:R16)</f>
        <v>0</v>
      </c>
    </row>
    <row r="18" spans="1:18" s="1" customFormat="1" ht="15" thickBot="1">
      <c r="A18" s="96" t="s">
        <v>0</v>
      </c>
      <c r="B18" s="133">
        <f>$E$1+B17-C17</f>
        <v>0</v>
      </c>
      <c r="C18" s="134"/>
      <c r="D18" s="96" t="s">
        <v>0</v>
      </c>
      <c r="E18" s="133">
        <f>B18+E17-F17</f>
        <v>0</v>
      </c>
      <c r="F18" s="134"/>
      <c r="G18" s="96" t="s">
        <v>0</v>
      </c>
      <c r="H18" s="133">
        <f>E18+H17-I17</f>
        <v>0</v>
      </c>
      <c r="I18" s="134"/>
      <c r="J18" s="96" t="s">
        <v>0</v>
      </c>
      <c r="K18" s="133">
        <f>H18+K17-L17</f>
        <v>0</v>
      </c>
      <c r="L18" s="134"/>
      <c r="M18" s="96" t="s">
        <v>0</v>
      </c>
      <c r="N18" s="133">
        <f>K18+N17-O17</f>
        <v>0</v>
      </c>
      <c r="O18" s="134"/>
      <c r="P18" s="96" t="s">
        <v>0</v>
      </c>
      <c r="Q18" s="133">
        <f>N18+Q17-R17</f>
        <v>0</v>
      </c>
      <c r="R18" s="134"/>
    </row>
    <row r="19" spans="1:18" s="1" customFormat="1" ht="15.6">
      <c r="A19" s="20">
        <f>IF(OR(T3-T8+8&lt;T3,T3-T8+8&gt;T4),"",T3-T8+8)</f>
        <v>45754</v>
      </c>
      <c r="B19" s="18" t="s">
        <v>108</v>
      </c>
      <c r="C19" s="19" t="s">
        <v>109</v>
      </c>
      <c r="D19" s="20">
        <f>IF(OR(T3-T8+9&lt;T3,T3-T8+9&gt;T4),"",T3-T8+9)</f>
        <v>45755</v>
      </c>
      <c r="E19" s="18" t="s">
        <v>108</v>
      </c>
      <c r="F19" s="19" t="s">
        <v>109</v>
      </c>
      <c r="G19" s="20">
        <f>IF(OR(T3-T8+10&lt;T3,T3-T8+10&gt;T4),"",T3-T8+10)</f>
        <v>45756</v>
      </c>
      <c r="H19" s="18" t="s">
        <v>108</v>
      </c>
      <c r="I19" s="19" t="s">
        <v>109</v>
      </c>
      <c r="J19" s="20">
        <f>IF(OR(T3-T8+11&lt;T3,T3-T8+11&gt;T4),"",T3-T8+11)</f>
        <v>45757</v>
      </c>
      <c r="K19" s="18" t="s">
        <v>108</v>
      </c>
      <c r="L19" s="19" t="s">
        <v>109</v>
      </c>
      <c r="M19" s="20">
        <f>IF(OR(T3-T8+12&lt;T3,T3-T8+12&gt;T4),"",T3-T8+12)</f>
        <v>45758</v>
      </c>
      <c r="N19" s="18" t="s">
        <v>108</v>
      </c>
      <c r="O19" s="81" t="s">
        <v>109</v>
      </c>
      <c r="P19" s="100" t="str">
        <f>IF(OR(T3-T8+13&lt;T3,T3-T8+13&gt;T4),"",TEXT((T3-T8+13),"jj"))&amp; " | " &amp;IF(OR(T3-T8+14&lt;T3,T3-T8+14&gt;T4),"",TEXT((T3-T8+14),"jj"))</f>
        <v>12 | 13</v>
      </c>
      <c r="Q19" s="85" t="s">
        <v>108</v>
      </c>
      <c r="R19" s="86" t="s">
        <v>109</v>
      </c>
    </row>
    <row r="20" spans="1:18">
      <c r="A20" s="75"/>
      <c r="B20" s="58"/>
      <c r="C20" s="59"/>
      <c r="D20" s="75"/>
      <c r="E20" s="58"/>
      <c r="F20" s="59"/>
      <c r="G20" s="75"/>
      <c r="H20" s="58"/>
      <c r="I20" s="59"/>
      <c r="J20" s="75"/>
      <c r="K20" s="58"/>
      <c r="L20" s="59"/>
      <c r="M20" s="75"/>
      <c r="N20" s="58"/>
      <c r="O20" s="82"/>
      <c r="P20" s="75"/>
      <c r="Q20" s="58"/>
      <c r="R20" s="87"/>
    </row>
    <row r="21" spans="1:18">
      <c r="A21" s="77"/>
      <c r="B21" s="60"/>
      <c r="C21" s="61"/>
      <c r="D21" s="77"/>
      <c r="E21" s="60"/>
      <c r="F21" s="61"/>
      <c r="G21" s="77"/>
      <c r="H21" s="60"/>
      <c r="I21" s="61"/>
      <c r="J21" s="77"/>
      <c r="K21" s="60"/>
      <c r="L21" s="61"/>
      <c r="M21" s="77"/>
      <c r="N21" s="60"/>
      <c r="O21" s="83"/>
      <c r="P21" s="91"/>
      <c r="Q21" s="60"/>
      <c r="R21" s="88"/>
    </row>
    <row r="22" spans="1:18">
      <c r="A22" s="77"/>
      <c r="B22" s="60"/>
      <c r="C22" s="61"/>
      <c r="D22" s="77"/>
      <c r="E22" s="60"/>
      <c r="F22" s="61"/>
      <c r="G22" s="77"/>
      <c r="H22" s="60"/>
      <c r="I22" s="61"/>
      <c r="J22" s="77"/>
      <c r="K22" s="60"/>
      <c r="L22" s="61"/>
      <c r="M22" s="77"/>
      <c r="N22" s="60"/>
      <c r="O22" s="83"/>
      <c r="P22" s="91"/>
      <c r="Q22" s="60"/>
      <c r="R22" s="88"/>
    </row>
    <row r="23" spans="1:18" ht="15" customHeight="1">
      <c r="A23" s="77"/>
      <c r="B23" s="60"/>
      <c r="C23" s="61"/>
      <c r="D23" s="77"/>
      <c r="E23" s="60"/>
      <c r="F23" s="61"/>
      <c r="G23" s="77"/>
      <c r="H23" s="60"/>
      <c r="I23" s="61"/>
      <c r="J23" s="77"/>
      <c r="K23" s="60"/>
      <c r="L23" s="61"/>
      <c r="M23" s="77"/>
      <c r="N23" s="60"/>
      <c r="O23" s="83"/>
      <c r="P23" s="91"/>
      <c r="Q23" s="60"/>
      <c r="R23" s="88"/>
    </row>
    <row r="24" spans="1:18">
      <c r="A24" s="77"/>
      <c r="B24" s="60"/>
      <c r="C24" s="61"/>
      <c r="D24" s="77"/>
      <c r="E24" s="60"/>
      <c r="F24" s="61"/>
      <c r="G24" s="77"/>
      <c r="H24" s="60"/>
      <c r="I24" s="61"/>
      <c r="J24" s="77"/>
      <c r="K24" s="60"/>
      <c r="L24" s="61"/>
      <c r="M24" s="77"/>
      <c r="N24" s="60"/>
      <c r="O24" s="83"/>
      <c r="P24" s="91"/>
      <c r="Q24" s="60"/>
      <c r="R24" s="88"/>
    </row>
    <row r="25" spans="1:18">
      <c r="A25" s="77"/>
      <c r="B25" s="60"/>
      <c r="C25" s="61"/>
      <c r="D25" s="77"/>
      <c r="E25" s="60"/>
      <c r="F25" s="61"/>
      <c r="G25" s="77"/>
      <c r="H25" s="60"/>
      <c r="I25" s="61"/>
      <c r="J25" s="77"/>
      <c r="K25" s="60"/>
      <c r="L25" s="61"/>
      <c r="M25" s="77"/>
      <c r="N25" s="60"/>
      <c r="O25" s="83"/>
      <c r="P25" s="91"/>
      <c r="Q25" s="60"/>
      <c r="R25" s="88"/>
    </row>
    <row r="26" spans="1:18">
      <c r="A26" s="79"/>
      <c r="B26" s="62"/>
      <c r="C26" s="63"/>
      <c r="D26" s="79"/>
      <c r="E26" s="62"/>
      <c r="F26" s="63"/>
      <c r="G26" s="79"/>
      <c r="H26" s="62"/>
      <c r="I26" s="63"/>
      <c r="J26" s="79"/>
      <c r="K26" s="62"/>
      <c r="L26" s="63"/>
      <c r="M26" s="79"/>
      <c r="N26" s="62"/>
      <c r="O26" s="84"/>
      <c r="P26" s="92"/>
      <c r="Q26" s="62"/>
      <c r="R26" s="89"/>
    </row>
    <row r="27" spans="1:18" ht="15" thickBot="1">
      <c r="A27" s="4" t="s">
        <v>21</v>
      </c>
      <c r="B27" s="65">
        <f>SUM(B20:B26)</f>
        <v>0</v>
      </c>
      <c r="C27" s="65">
        <f>SUM(C20:C26)</f>
        <v>0</v>
      </c>
      <c r="D27" s="4" t="s">
        <v>21</v>
      </c>
      <c r="E27" s="65">
        <f>SUM(E20:E26)</f>
        <v>0</v>
      </c>
      <c r="F27" s="65">
        <f>SUM(F20:F26)</f>
        <v>0</v>
      </c>
      <c r="G27" s="4" t="s">
        <v>21</v>
      </c>
      <c r="H27" s="65">
        <f>SUM(H20:H26)</f>
        <v>0</v>
      </c>
      <c r="I27" s="65">
        <f>SUM(I20:I26)</f>
        <v>0</v>
      </c>
      <c r="J27" s="4" t="s">
        <v>21</v>
      </c>
      <c r="K27" s="65">
        <f>SUM(K20:K26)</f>
        <v>0</v>
      </c>
      <c r="L27" s="65">
        <f>SUM(L20:L26)</f>
        <v>0</v>
      </c>
      <c r="M27" s="4" t="s">
        <v>21</v>
      </c>
      <c r="N27" s="65">
        <f>SUM(N20:N26)</f>
        <v>0</v>
      </c>
      <c r="O27" s="69">
        <f>SUM(O20:O26)</f>
        <v>0</v>
      </c>
      <c r="P27" s="93" t="s">
        <v>21</v>
      </c>
      <c r="Q27" s="65">
        <f>SUM(Q20:Q26)</f>
        <v>0</v>
      </c>
      <c r="R27" s="68">
        <f>SUM(R20:R26)</f>
        <v>0</v>
      </c>
    </row>
    <row r="28" spans="1:18" ht="15" thickBot="1">
      <c r="A28" s="96" t="s">
        <v>0</v>
      </c>
      <c r="B28" s="133">
        <f>Q18+B27-C27</f>
        <v>0</v>
      </c>
      <c r="C28" s="134"/>
      <c r="D28" s="96" t="s">
        <v>0</v>
      </c>
      <c r="E28" s="133">
        <f>B28+E27-F27</f>
        <v>0</v>
      </c>
      <c r="F28" s="134"/>
      <c r="G28" s="96" t="s">
        <v>0</v>
      </c>
      <c r="H28" s="133">
        <f>E28+H27-I27</f>
        <v>0</v>
      </c>
      <c r="I28" s="134"/>
      <c r="J28" s="96" t="s">
        <v>0</v>
      </c>
      <c r="K28" s="133">
        <f>H28+K27-L27</f>
        <v>0</v>
      </c>
      <c r="L28" s="134"/>
      <c r="M28" s="96" t="s">
        <v>0</v>
      </c>
      <c r="N28" s="133">
        <f>K28+N27-O27</f>
        <v>0</v>
      </c>
      <c r="O28" s="139"/>
      <c r="P28" s="94" t="s">
        <v>0</v>
      </c>
      <c r="Q28" s="133">
        <f>N28+Q27-R27</f>
        <v>0</v>
      </c>
      <c r="R28" s="134"/>
    </row>
    <row r="29" spans="1:18" s="1" customFormat="1" ht="15.6">
      <c r="A29" s="20">
        <f>IF(OR(T3-T8+15&lt;T3,T3-T8+15&gt;T4),"",T3-T8+15)</f>
        <v>45761</v>
      </c>
      <c r="B29" s="18" t="s">
        <v>108</v>
      </c>
      <c r="C29" s="19" t="s">
        <v>109</v>
      </c>
      <c r="D29" s="20">
        <f>IF(OR(T3-T8+16&lt;T3,T3-T8+16&gt;T4),"",T3-T8+16)</f>
        <v>45762</v>
      </c>
      <c r="E29" s="18" t="s">
        <v>108</v>
      </c>
      <c r="F29" s="19" t="s">
        <v>109</v>
      </c>
      <c r="G29" s="20">
        <f>IF(OR(T3-T8+17&lt;T3,T3-T8+17&gt;T4),"",T3-T8+17)</f>
        <v>45763</v>
      </c>
      <c r="H29" s="18" t="s">
        <v>108</v>
      </c>
      <c r="I29" s="19" t="s">
        <v>109</v>
      </c>
      <c r="J29" s="20">
        <f>IF(OR(T3-T8+18&lt;T3,T3-T8+18&gt;T4),"",T3-T8+18)</f>
        <v>45764</v>
      </c>
      <c r="K29" s="18" t="s">
        <v>108</v>
      </c>
      <c r="L29" s="19" t="s">
        <v>109</v>
      </c>
      <c r="M29" s="20">
        <f>IF(OR(T3-T8+19&lt;T3,T3-T8+19&gt;T4),"",T3-T8+19)</f>
        <v>45765</v>
      </c>
      <c r="N29" s="18" t="s">
        <v>108</v>
      </c>
      <c r="O29" s="81" t="s">
        <v>109</v>
      </c>
      <c r="P29" s="100" t="str">
        <f>IF(OR(T3-T8+20&lt;T3,T3-T8+20&gt;T4),"",TEXT((T3-T8+20),"jj")) &amp; " | " &amp; IF(OR(T3-T8+21&lt;T3,T3-T8+21&gt;T4),"",TEXT((T3-T8+21),"jj"))</f>
        <v>19 | 20</v>
      </c>
      <c r="Q29" s="85" t="s">
        <v>108</v>
      </c>
      <c r="R29" s="86" t="s">
        <v>109</v>
      </c>
    </row>
    <row r="30" spans="1:18" ht="15" customHeight="1">
      <c r="A30" s="75"/>
      <c r="B30" s="58"/>
      <c r="C30" s="59"/>
      <c r="D30" s="75"/>
      <c r="E30" s="58"/>
      <c r="F30" s="59"/>
      <c r="G30" s="75"/>
      <c r="H30" s="58"/>
      <c r="I30" s="59"/>
      <c r="J30" s="75"/>
      <c r="K30" s="58"/>
      <c r="L30" s="59"/>
      <c r="M30" s="75"/>
      <c r="N30" s="58"/>
      <c r="O30" s="82"/>
      <c r="P30" s="75"/>
      <c r="Q30" s="58"/>
      <c r="R30" s="87"/>
    </row>
    <row r="31" spans="1:18" ht="15" customHeight="1">
      <c r="A31" s="77"/>
      <c r="B31" s="60"/>
      <c r="C31" s="61"/>
      <c r="D31" s="77"/>
      <c r="E31" s="60"/>
      <c r="F31" s="61"/>
      <c r="G31" s="77"/>
      <c r="H31" s="60"/>
      <c r="I31" s="61"/>
      <c r="J31" s="77"/>
      <c r="K31" s="60"/>
      <c r="L31" s="61"/>
      <c r="M31" s="77"/>
      <c r="N31" s="60"/>
      <c r="O31" s="83"/>
      <c r="P31" s="91"/>
      <c r="Q31" s="60"/>
      <c r="R31" s="88"/>
    </row>
    <row r="32" spans="1:18" ht="15" customHeight="1">
      <c r="A32" s="77"/>
      <c r="B32" s="60"/>
      <c r="C32" s="61"/>
      <c r="D32" s="77"/>
      <c r="E32" s="60"/>
      <c r="F32" s="61"/>
      <c r="G32" s="77"/>
      <c r="H32" s="60"/>
      <c r="I32" s="61"/>
      <c r="J32" s="77"/>
      <c r="K32" s="60"/>
      <c r="L32" s="61"/>
      <c r="M32" s="77"/>
      <c r="N32" s="60"/>
      <c r="O32" s="83"/>
      <c r="P32" s="91"/>
      <c r="Q32" s="60"/>
      <c r="R32" s="88"/>
    </row>
    <row r="33" spans="1:22" ht="15" customHeight="1">
      <c r="A33" s="77"/>
      <c r="B33" s="60"/>
      <c r="C33" s="61"/>
      <c r="D33" s="77"/>
      <c r="E33" s="60"/>
      <c r="F33" s="61"/>
      <c r="G33" s="77"/>
      <c r="H33" s="60"/>
      <c r="I33" s="61"/>
      <c r="J33" s="77"/>
      <c r="K33" s="60"/>
      <c r="L33" s="61"/>
      <c r="M33" s="77"/>
      <c r="N33" s="60"/>
      <c r="O33" s="83"/>
      <c r="P33" s="91"/>
      <c r="Q33" s="60"/>
      <c r="R33" s="88"/>
    </row>
    <row r="34" spans="1:22" ht="15" customHeight="1">
      <c r="A34" s="77"/>
      <c r="B34" s="60"/>
      <c r="C34" s="61"/>
      <c r="D34" s="77"/>
      <c r="E34" s="60"/>
      <c r="F34" s="61"/>
      <c r="G34" s="77"/>
      <c r="H34" s="60"/>
      <c r="I34" s="61"/>
      <c r="J34" s="77"/>
      <c r="K34" s="60"/>
      <c r="L34" s="61"/>
      <c r="M34" s="77"/>
      <c r="N34" s="60"/>
      <c r="O34" s="83"/>
      <c r="P34" s="91"/>
      <c r="Q34" s="60"/>
      <c r="R34" s="88"/>
    </row>
    <row r="35" spans="1:22" ht="15" customHeight="1">
      <c r="A35" s="77"/>
      <c r="B35" s="60"/>
      <c r="C35" s="61"/>
      <c r="D35" s="77"/>
      <c r="E35" s="60"/>
      <c r="F35" s="61"/>
      <c r="G35" s="77"/>
      <c r="H35" s="60"/>
      <c r="I35" s="61"/>
      <c r="J35" s="77"/>
      <c r="K35" s="60"/>
      <c r="L35" s="61"/>
      <c r="M35" s="77"/>
      <c r="N35" s="60"/>
      <c r="O35" s="83"/>
      <c r="P35" s="91"/>
      <c r="Q35" s="60"/>
      <c r="R35" s="88"/>
    </row>
    <row r="36" spans="1:22" ht="15" customHeight="1">
      <c r="A36" s="79"/>
      <c r="B36" s="62"/>
      <c r="C36" s="63"/>
      <c r="D36" s="79"/>
      <c r="E36" s="62"/>
      <c r="F36" s="63"/>
      <c r="G36" s="79"/>
      <c r="H36" s="62"/>
      <c r="I36" s="63"/>
      <c r="J36" s="79"/>
      <c r="K36" s="62"/>
      <c r="L36" s="63"/>
      <c r="M36" s="79"/>
      <c r="N36" s="62"/>
      <c r="O36" s="84"/>
      <c r="P36" s="92"/>
      <c r="Q36" s="62"/>
      <c r="R36" s="89"/>
    </row>
    <row r="37" spans="1:22" ht="15.75" customHeight="1" thickBot="1">
      <c r="A37" s="4" t="s">
        <v>21</v>
      </c>
      <c r="B37" s="65">
        <f>SUM(B30:B36)</f>
        <v>0</v>
      </c>
      <c r="C37" s="65">
        <f>SUM(C30:C36)</f>
        <v>0</v>
      </c>
      <c r="D37" s="4" t="s">
        <v>21</v>
      </c>
      <c r="E37" s="65">
        <f>SUM(E30:E36)</f>
        <v>0</v>
      </c>
      <c r="F37" s="65">
        <f>SUM(F30:F36)</f>
        <v>0</v>
      </c>
      <c r="G37" s="4" t="s">
        <v>21</v>
      </c>
      <c r="H37" s="65">
        <f>SUM(H30:H36)</f>
        <v>0</v>
      </c>
      <c r="I37" s="65">
        <f>SUM(I30:I36)</f>
        <v>0</v>
      </c>
      <c r="J37" s="4" t="s">
        <v>21</v>
      </c>
      <c r="K37" s="65">
        <f>SUM(K30:K36)</f>
        <v>0</v>
      </c>
      <c r="L37" s="65">
        <f>SUM(L30:L36)</f>
        <v>0</v>
      </c>
      <c r="M37" s="4" t="s">
        <v>21</v>
      </c>
      <c r="N37" s="65">
        <f>SUM(N30:N36)</f>
        <v>0</v>
      </c>
      <c r="O37" s="69">
        <f>SUM(O30:O36)</f>
        <v>0</v>
      </c>
      <c r="P37" s="93" t="s">
        <v>21</v>
      </c>
      <c r="Q37" s="65">
        <f>SUM(Q30:Q36)</f>
        <v>0</v>
      </c>
      <c r="R37" s="68">
        <f>SUM(R30:R36)</f>
        <v>0</v>
      </c>
    </row>
    <row r="38" spans="1:22" ht="15.75" customHeight="1" thickBot="1">
      <c r="A38" s="96" t="s">
        <v>0</v>
      </c>
      <c r="B38" s="133">
        <f>Q28+B37-C37</f>
        <v>0</v>
      </c>
      <c r="C38" s="134"/>
      <c r="D38" s="96" t="s">
        <v>0</v>
      </c>
      <c r="E38" s="133">
        <f>B38+E37-F37</f>
        <v>0</v>
      </c>
      <c r="F38" s="134"/>
      <c r="G38" s="96" t="s">
        <v>0</v>
      </c>
      <c r="H38" s="133">
        <f>E38+H37-I37</f>
        <v>0</v>
      </c>
      <c r="I38" s="134"/>
      <c r="J38" s="96" t="s">
        <v>0</v>
      </c>
      <c r="K38" s="133">
        <f>H38+K37-L37</f>
        <v>0</v>
      </c>
      <c r="L38" s="134"/>
      <c r="M38" s="96" t="s">
        <v>0</v>
      </c>
      <c r="N38" s="133">
        <f>K38+N37-O37</f>
        <v>0</v>
      </c>
      <c r="O38" s="139"/>
      <c r="P38" s="94" t="s">
        <v>0</v>
      </c>
      <c r="Q38" s="133">
        <f>N38+Q37-R37</f>
        <v>0</v>
      </c>
      <c r="R38" s="134"/>
    </row>
    <row r="39" spans="1:22">
      <c r="A39" s="15" t="s">
        <v>24</v>
      </c>
    </row>
    <row r="40" spans="1:22">
      <c r="A40" t="s">
        <v>25</v>
      </c>
      <c r="J40" s="135" t="s">
        <v>26</v>
      </c>
      <c r="K40" s="135"/>
      <c r="L40" s="135"/>
      <c r="M40" s="135"/>
      <c r="N40" s="135"/>
    </row>
    <row r="41" spans="1:22" ht="18.75" customHeight="1">
      <c r="B41" s="152"/>
      <c r="C41" s="152"/>
      <c r="D41" s="152"/>
      <c r="E41" s="74"/>
      <c r="F41" s="74"/>
      <c r="G41" s="153" t="s">
        <v>106</v>
      </c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22" ht="18.75" customHeight="1">
      <c r="H42" s="29"/>
      <c r="I42" s="29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1:22" ht="18.75" customHeight="1">
      <c r="C43" s="146" t="str">
        <f>C3</f>
        <v>Avril</v>
      </c>
      <c r="D43" s="146"/>
      <c r="E43" s="147">
        <f>'Notes explicatives'!$C$2</f>
        <v>2025</v>
      </c>
      <c r="F43" s="147"/>
      <c r="I43" s="29"/>
      <c r="J43" s="73"/>
      <c r="K43" s="73"/>
      <c r="L43" s="73"/>
      <c r="M43" s="73"/>
      <c r="N43" s="73"/>
      <c r="O43" s="73"/>
      <c r="P43" s="73"/>
      <c r="Q43" s="73"/>
      <c r="R43" s="73"/>
      <c r="S43" t="s">
        <v>1</v>
      </c>
      <c r="T43" s="3">
        <f>DATE($E$3,VLOOKUP($C$3,listes!$A$4:$B$15,2,FALSE),1)</f>
        <v>45748</v>
      </c>
      <c r="V43" s="2"/>
    </row>
    <row r="44" spans="1:22" ht="6.9" customHeight="1">
      <c r="S44" t="s">
        <v>2</v>
      </c>
      <c r="T44" s="3">
        <f>EOMONTH(T43,0)</f>
        <v>45777</v>
      </c>
      <c r="V44" s="2"/>
    </row>
    <row r="45" spans="1:22" ht="14.1" customHeight="1">
      <c r="H45" s="80"/>
      <c r="I45" s="71"/>
      <c r="N45" s="72"/>
      <c r="T45" s="3"/>
      <c r="V45" s="2"/>
    </row>
    <row r="46" spans="1:22" ht="14.1" customHeight="1">
      <c r="I46" s="80"/>
      <c r="T46" s="3"/>
      <c r="V46" s="2"/>
    </row>
    <row r="47" spans="1:22" ht="6.9" customHeight="1" thickBot="1">
      <c r="T47" s="3"/>
      <c r="V47" s="2"/>
    </row>
    <row r="48" spans="1:22" ht="15.75" customHeight="1" thickBot="1">
      <c r="A48" s="148" t="s">
        <v>4</v>
      </c>
      <c r="B48" s="141"/>
      <c r="C48" s="142"/>
      <c r="D48" s="149" t="s">
        <v>5</v>
      </c>
      <c r="E48" s="141"/>
      <c r="F48" s="150"/>
      <c r="G48" s="140" t="s">
        <v>6</v>
      </c>
      <c r="H48" s="141"/>
      <c r="I48" s="142"/>
      <c r="J48" s="149" t="s">
        <v>7</v>
      </c>
      <c r="K48" s="141"/>
      <c r="L48" s="150"/>
      <c r="M48" s="140" t="s">
        <v>8</v>
      </c>
      <c r="N48" s="141"/>
      <c r="O48" s="142"/>
      <c r="P48" s="143" t="s">
        <v>23</v>
      </c>
      <c r="Q48" s="144"/>
      <c r="R48" s="145"/>
    </row>
    <row r="49" spans="1:29" s="1" customFormat="1" ht="15.75" customHeight="1">
      <c r="A49" s="17">
        <f>IF(OR(T3-T8+22&lt;T3,T3-T8+22&gt;T4),"",T3-T8+22)</f>
        <v>45768</v>
      </c>
      <c r="B49" s="18" t="s">
        <v>108</v>
      </c>
      <c r="C49" s="19" t="s">
        <v>109</v>
      </c>
      <c r="D49" s="17">
        <f>IF(OR(T3-T8+23&lt;T3,T3-T8+23&gt;T4),"",T3-T8+23)</f>
        <v>45769</v>
      </c>
      <c r="E49" s="18" t="s">
        <v>108</v>
      </c>
      <c r="F49" s="19" t="s">
        <v>109</v>
      </c>
      <c r="G49" s="17">
        <f>IF(OR(T3-T8+24&lt;T3,T3-T8+24&gt;T4),"",T3-T8+24)</f>
        <v>45770</v>
      </c>
      <c r="H49" s="18" t="s">
        <v>108</v>
      </c>
      <c r="I49" s="19" t="s">
        <v>109</v>
      </c>
      <c r="J49" s="17">
        <f>IF(OR(T3-T8+25&lt;T3,T3-T8+25&gt;T4),"",T3-T8+25)</f>
        <v>45771</v>
      </c>
      <c r="K49" s="18" t="s">
        <v>108</v>
      </c>
      <c r="L49" s="19" t="s">
        <v>109</v>
      </c>
      <c r="M49" s="17">
        <f>IF(OR(T3-T8+26&lt;T3,T3-T8+26&gt;T4),"",T3-T8+26)</f>
        <v>45772</v>
      </c>
      <c r="N49" s="18" t="s">
        <v>108</v>
      </c>
      <c r="O49" s="19" t="s">
        <v>109</v>
      </c>
      <c r="P49" s="100" t="str">
        <f>IF(OR(T3-T8+27&lt;T3,T3-T8+27&gt;T4),"",TEXT((T3-T8+27),"jj")) &amp; " | " &amp; IF(OR(T3-T8+28&lt;T3,T3-T8+28&gt;T4),"",TEXT((T3-T8+28),"jj"))</f>
        <v>26 | 27</v>
      </c>
      <c r="Q49" s="18" t="s">
        <v>108</v>
      </c>
      <c r="R49" s="90" t="s">
        <v>109</v>
      </c>
    </row>
    <row r="50" spans="1:29" ht="15" customHeight="1">
      <c r="A50" s="75"/>
      <c r="B50" s="58"/>
      <c r="C50" s="59"/>
      <c r="D50" s="75"/>
      <c r="E50" s="58"/>
      <c r="F50" s="59"/>
      <c r="G50" s="75"/>
      <c r="H50" s="58"/>
      <c r="I50" s="59"/>
      <c r="J50" s="75"/>
      <c r="K50" s="58"/>
      <c r="L50" s="59"/>
      <c r="M50" s="75"/>
      <c r="N50" s="58"/>
      <c r="O50" s="59"/>
      <c r="P50" s="75"/>
      <c r="Q50" s="58"/>
      <c r="R50" s="87"/>
    </row>
    <row r="51" spans="1:29" ht="15" customHeight="1">
      <c r="A51" s="77"/>
      <c r="B51" s="60"/>
      <c r="C51" s="61"/>
      <c r="D51" s="77"/>
      <c r="E51" s="60"/>
      <c r="F51" s="61"/>
      <c r="G51" s="77"/>
      <c r="H51" s="60"/>
      <c r="I51" s="61"/>
      <c r="J51" s="77"/>
      <c r="K51" s="60"/>
      <c r="L51" s="61"/>
      <c r="M51" s="77"/>
      <c r="N51" s="60"/>
      <c r="O51" s="61"/>
      <c r="P51" s="91"/>
      <c r="Q51" s="60"/>
      <c r="R51" s="88"/>
    </row>
    <row r="52" spans="1:29" ht="15" customHeight="1">
      <c r="A52" s="77"/>
      <c r="B52" s="60"/>
      <c r="C52" s="61"/>
      <c r="D52" s="77"/>
      <c r="E52" s="60"/>
      <c r="F52" s="61"/>
      <c r="G52" s="77"/>
      <c r="H52" s="60"/>
      <c r="I52" s="61"/>
      <c r="J52" s="77"/>
      <c r="K52" s="60"/>
      <c r="L52" s="61"/>
      <c r="M52" s="77"/>
      <c r="N52" s="60"/>
      <c r="O52" s="61"/>
      <c r="P52" s="91"/>
      <c r="Q52" s="60"/>
      <c r="R52" s="88"/>
    </row>
    <row r="53" spans="1:29" ht="15" customHeight="1">
      <c r="A53" s="77"/>
      <c r="B53" s="60"/>
      <c r="C53" s="61"/>
      <c r="D53" s="77"/>
      <c r="E53" s="60"/>
      <c r="F53" s="61"/>
      <c r="G53" s="77"/>
      <c r="H53" s="60"/>
      <c r="I53" s="61"/>
      <c r="J53" s="77"/>
      <c r="K53" s="60"/>
      <c r="L53" s="61"/>
      <c r="M53" s="77"/>
      <c r="N53" s="60"/>
      <c r="O53" s="61"/>
      <c r="P53" s="91"/>
      <c r="Q53" s="60"/>
      <c r="R53" s="88"/>
    </row>
    <row r="54" spans="1:29" ht="15" customHeight="1">
      <c r="A54" s="77"/>
      <c r="B54" s="60"/>
      <c r="C54" s="61"/>
      <c r="D54" s="77"/>
      <c r="E54" s="60"/>
      <c r="F54" s="61"/>
      <c r="G54" s="77"/>
      <c r="H54" s="60"/>
      <c r="I54" s="61"/>
      <c r="J54" s="77"/>
      <c r="K54" s="60"/>
      <c r="L54" s="61"/>
      <c r="M54" s="77"/>
      <c r="N54" s="60"/>
      <c r="O54" s="61"/>
      <c r="P54" s="91"/>
      <c r="Q54" s="60"/>
      <c r="R54" s="88"/>
    </row>
    <row r="55" spans="1:29" ht="15" customHeight="1">
      <c r="A55" s="77"/>
      <c r="B55" s="60"/>
      <c r="C55" s="61"/>
      <c r="D55" s="77"/>
      <c r="E55" s="60"/>
      <c r="F55" s="61"/>
      <c r="G55" s="77"/>
      <c r="H55" s="60"/>
      <c r="I55" s="61"/>
      <c r="J55" s="77"/>
      <c r="K55" s="60"/>
      <c r="L55" s="61"/>
      <c r="M55" s="77"/>
      <c r="N55" s="60"/>
      <c r="O55" s="61"/>
      <c r="P55" s="91"/>
      <c r="Q55" s="60"/>
      <c r="R55" s="88"/>
    </row>
    <row r="56" spans="1:29" ht="15" customHeight="1">
      <c r="A56" s="79"/>
      <c r="B56" s="62"/>
      <c r="C56" s="63"/>
      <c r="D56" s="79"/>
      <c r="E56" s="62"/>
      <c r="F56" s="63"/>
      <c r="G56" s="79"/>
      <c r="H56" s="62"/>
      <c r="I56" s="63"/>
      <c r="J56" s="79"/>
      <c r="K56" s="62"/>
      <c r="L56" s="63"/>
      <c r="M56" s="79"/>
      <c r="N56" s="62"/>
      <c r="O56" s="63"/>
      <c r="P56" s="92"/>
      <c r="Q56" s="62"/>
      <c r="R56" s="89"/>
    </row>
    <row r="57" spans="1:29" ht="15.75" customHeight="1" thickBot="1">
      <c r="A57" s="4" t="s">
        <v>21</v>
      </c>
      <c r="B57" s="65">
        <f>SUM(B50:B56)</f>
        <v>0</v>
      </c>
      <c r="C57" s="65">
        <f>SUM(C50:C56)</f>
        <v>0</v>
      </c>
      <c r="D57" s="4" t="s">
        <v>21</v>
      </c>
      <c r="E57" s="65">
        <f>SUM(E50:E56)</f>
        <v>0</v>
      </c>
      <c r="F57" s="65">
        <f>SUM(F50:F56)</f>
        <v>0</v>
      </c>
      <c r="G57" s="4" t="s">
        <v>21</v>
      </c>
      <c r="H57" s="65">
        <f>SUM(H50:H56)</f>
        <v>0</v>
      </c>
      <c r="I57" s="65">
        <f>SUM(I50:I56)</f>
        <v>0</v>
      </c>
      <c r="J57" s="4" t="s">
        <v>21</v>
      </c>
      <c r="K57" s="65">
        <f>SUM(K50:K56)</f>
        <v>0</v>
      </c>
      <c r="L57" s="65">
        <f>SUM(L50:L56)</f>
        <v>0</v>
      </c>
      <c r="M57" s="4" t="s">
        <v>21</v>
      </c>
      <c r="N57" s="65">
        <f>SUM(N50:N56)</f>
        <v>0</v>
      </c>
      <c r="O57" s="69">
        <f>SUM(O50:O56)</f>
        <v>0</v>
      </c>
      <c r="P57" s="93" t="s">
        <v>21</v>
      </c>
      <c r="Q57" s="65">
        <f>SUM(Q50:Q56)</f>
        <v>0</v>
      </c>
      <c r="R57" s="68">
        <f>SUM(R50:R56)</f>
        <v>0</v>
      </c>
    </row>
    <row r="58" spans="1:29" ht="15.75" customHeight="1" thickBot="1">
      <c r="A58" s="96" t="s">
        <v>0</v>
      </c>
      <c r="B58" s="133">
        <f>Q38+B57-C57</f>
        <v>0</v>
      </c>
      <c r="C58" s="134"/>
      <c r="D58" s="96" t="s">
        <v>0</v>
      </c>
      <c r="E58" s="133">
        <f>B58+E57-F57</f>
        <v>0</v>
      </c>
      <c r="F58" s="134"/>
      <c r="G58" s="96" t="s">
        <v>0</v>
      </c>
      <c r="H58" s="133">
        <f>E58+H57-I57</f>
        <v>0</v>
      </c>
      <c r="I58" s="134"/>
      <c r="J58" s="96" t="s">
        <v>0</v>
      </c>
      <c r="K58" s="133">
        <f>H58+K57-L57</f>
        <v>0</v>
      </c>
      <c r="L58" s="134"/>
      <c r="M58" s="96" t="s">
        <v>0</v>
      </c>
      <c r="N58" s="133">
        <f>K58+N57-O57</f>
        <v>0</v>
      </c>
      <c r="O58" s="134"/>
      <c r="P58" s="94" t="s">
        <v>0</v>
      </c>
      <c r="Q58" s="133">
        <f>N58+Q57-R57</f>
        <v>0</v>
      </c>
      <c r="R58" s="134"/>
    </row>
    <row r="59" spans="1:29" s="1" customFormat="1" ht="15.75" customHeight="1">
      <c r="A59" s="17">
        <f>IF(OR(T3-T8+29&lt;T3,T3-T8+29&gt;T4),"",T3-T8+29)</f>
        <v>45775</v>
      </c>
      <c r="B59" s="18" t="s">
        <v>108</v>
      </c>
      <c r="C59" s="19" t="s">
        <v>109</v>
      </c>
      <c r="D59" s="17">
        <f>IF(OR(T3-T8+30&lt;T3,T3-T8+30&gt;T4),"",T3-T8+30)</f>
        <v>45776</v>
      </c>
      <c r="E59" s="18" t="s">
        <v>108</v>
      </c>
      <c r="F59" s="19" t="s">
        <v>109</v>
      </c>
      <c r="G59" s="17">
        <f>IF(OR(T3-T8+31&lt;T3,T3-T8+31&gt;T4),"",T3-T8+31)</f>
        <v>45777</v>
      </c>
      <c r="H59" s="18" t="s">
        <v>108</v>
      </c>
      <c r="I59" s="19" t="s">
        <v>109</v>
      </c>
      <c r="J59" s="17" t="str">
        <f>IF(OR(T3-T8+32&lt;T3,T3-T8+32&gt;T4),"",T3-T8+32)</f>
        <v/>
      </c>
      <c r="K59" s="18" t="s">
        <v>108</v>
      </c>
      <c r="L59" s="19" t="s">
        <v>109</v>
      </c>
      <c r="M59" s="17" t="str">
        <f>IF(OR(T3-T8+33&lt;T3,T3-T8+33&gt;T4),"",T3-T8+33)</f>
        <v/>
      </c>
      <c r="N59" s="18" t="s">
        <v>108</v>
      </c>
      <c r="O59" s="81" t="s">
        <v>109</v>
      </c>
      <c r="P59" s="100" t="str">
        <f>IF(OR(T3-T8+34&lt;T3,T3-T8+34&gt;T4),"",TEXT((T3-T8+34),"jj")) &amp; " | " &amp; IF(OR(T3-T8+35&lt;T3,T3-T8+35&gt;T4),"",TEXT((T3-T8+35),"jj"))</f>
        <v xml:space="preserve"> | </v>
      </c>
      <c r="Q59" s="85" t="s">
        <v>108</v>
      </c>
      <c r="R59" s="86" t="s">
        <v>109</v>
      </c>
    </row>
    <row r="60" spans="1:29" ht="15" customHeight="1">
      <c r="A60" s="75"/>
      <c r="B60" s="58"/>
      <c r="C60" s="59"/>
      <c r="D60" s="75"/>
      <c r="E60" s="58"/>
      <c r="F60" s="59"/>
      <c r="G60" s="75"/>
      <c r="H60" s="58"/>
      <c r="I60" s="59"/>
      <c r="J60" s="75"/>
      <c r="K60" s="58"/>
      <c r="L60" s="59"/>
      <c r="M60" s="75"/>
      <c r="N60" s="58"/>
      <c r="O60" s="82"/>
      <c r="P60" s="75"/>
      <c r="Q60" s="58"/>
      <c r="R60" s="87"/>
    </row>
    <row r="61" spans="1:29" ht="15" customHeight="1">
      <c r="A61" s="77"/>
      <c r="B61" s="60"/>
      <c r="C61" s="61"/>
      <c r="D61" s="77"/>
      <c r="E61" s="60"/>
      <c r="F61" s="61"/>
      <c r="G61" s="77"/>
      <c r="H61" s="60"/>
      <c r="I61" s="61"/>
      <c r="J61" s="77"/>
      <c r="K61" s="60"/>
      <c r="L61" s="61"/>
      <c r="M61" s="77"/>
      <c r="N61" s="60"/>
      <c r="O61" s="83"/>
      <c r="P61" s="91"/>
      <c r="Q61" s="60"/>
      <c r="R61" s="88"/>
    </row>
    <row r="62" spans="1:29" ht="15" customHeight="1">
      <c r="A62" s="77"/>
      <c r="B62" s="60"/>
      <c r="C62" s="61"/>
      <c r="D62" s="77"/>
      <c r="E62" s="60"/>
      <c r="F62" s="61"/>
      <c r="G62" s="77"/>
      <c r="H62" s="60"/>
      <c r="I62" s="61"/>
      <c r="J62" s="77"/>
      <c r="K62" s="60"/>
      <c r="L62" s="61"/>
      <c r="M62" s="77"/>
      <c r="N62" s="60"/>
      <c r="O62" s="83"/>
      <c r="P62" s="91"/>
      <c r="Q62" s="60"/>
      <c r="R62" s="88"/>
      <c r="V62" s="6"/>
      <c r="W62" s="7"/>
      <c r="X62" s="8"/>
      <c r="Y62" s="8"/>
      <c r="Z62" s="8"/>
      <c r="AA62" s="9"/>
      <c r="AB62" s="10"/>
      <c r="AC62" s="10"/>
    </row>
    <row r="63" spans="1:29" ht="15" customHeight="1">
      <c r="A63" s="77"/>
      <c r="B63" s="60"/>
      <c r="C63" s="61"/>
      <c r="D63" s="77"/>
      <c r="E63" s="60"/>
      <c r="F63" s="61"/>
      <c r="G63" s="77"/>
      <c r="H63" s="60"/>
      <c r="I63" s="61"/>
      <c r="J63" s="77"/>
      <c r="K63" s="60"/>
      <c r="L63" s="61"/>
      <c r="M63" s="77"/>
      <c r="N63" s="60"/>
      <c r="O63" s="83"/>
      <c r="P63" s="91"/>
      <c r="Q63" s="60"/>
      <c r="R63" s="88"/>
      <c r="W63" s="7"/>
      <c r="X63" s="8"/>
      <c r="Y63" s="8"/>
      <c r="Z63" s="8"/>
      <c r="AA63" s="9"/>
      <c r="AB63" s="10"/>
      <c r="AC63" s="10"/>
    </row>
    <row r="64" spans="1:29" ht="15" customHeight="1">
      <c r="A64" s="77"/>
      <c r="B64" s="60"/>
      <c r="C64" s="61"/>
      <c r="D64" s="77"/>
      <c r="E64" s="60"/>
      <c r="F64" s="61"/>
      <c r="G64" s="77"/>
      <c r="H64" s="60"/>
      <c r="I64" s="61"/>
      <c r="J64" s="77"/>
      <c r="K64" s="60"/>
      <c r="L64" s="61"/>
      <c r="M64" s="77"/>
      <c r="N64" s="60"/>
      <c r="O64" s="83"/>
      <c r="P64" s="91"/>
      <c r="Q64" s="60"/>
      <c r="R64" s="88"/>
      <c r="W64" s="7"/>
      <c r="X64" s="8"/>
      <c r="Y64" s="8"/>
      <c r="Z64" s="8"/>
      <c r="AA64" s="9"/>
      <c r="AB64" s="10"/>
      <c r="AC64" s="10"/>
    </row>
    <row r="65" spans="1:22" ht="15" customHeight="1">
      <c r="A65" s="77"/>
      <c r="B65" s="60"/>
      <c r="C65" s="61"/>
      <c r="D65" s="77"/>
      <c r="E65" s="60"/>
      <c r="F65" s="61"/>
      <c r="G65" s="77"/>
      <c r="H65" s="60"/>
      <c r="I65" s="61"/>
      <c r="J65" s="77"/>
      <c r="K65" s="60"/>
      <c r="L65" s="61"/>
      <c r="M65" s="77"/>
      <c r="N65" s="60"/>
      <c r="O65" s="83"/>
      <c r="P65" s="91"/>
      <c r="Q65" s="60"/>
      <c r="R65" s="88"/>
      <c r="V65" s="11"/>
    </row>
    <row r="66" spans="1:22" ht="15" customHeight="1">
      <c r="A66" s="79"/>
      <c r="B66" s="62"/>
      <c r="C66" s="63"/>
      <c r="D66" s="79"/>
      <c r="E66" s="62"/>
      <c r="F66" s="63"/>
      <c r="G66" s="79"/>
      <c r="H66" s="62"/>
      <c r="I66" s="63"/>
      <c r="J66" s="79"/>
      <c r="K66" s="62"/>
      <c r="L66" s="63"/>
      <c r="M66" s="79"/>
      <c r="N66" s="62"/>
      <c r="O66" s="84"/>
      <c r="P66" s="92"/>
      <c r="Q66" s="62"/>
      <c r="R66" s="89"/>
    </row>
    <row r="67" spans="1:22" ht="15.75" customHeight="1" thickBot="1">
      <c r="A67" s="4" t="s">
        <v>21</v>
      </c>
      <c r="B67" s="65">
        <f>SUM(B60:B66)</f>
        <v>0</v>
      </c>
      <c r="C67" s="65">
        <f>SUM(C60:C66)</f>
        <v>0</v>
      </c>
      <c r="D67" s="4" t="s">
        <v>21</v>
      </c>
      <c r="E67" s="65">
        <f>SUM(E60:E66)</f>
        <v>0</v>
      </c>
      <c r="F67" s="65">
        <f>SUM(F60:F66)</f>
        <v>0</v>
      </c>
      <c r="G67" s="4" t="s">
        <v>21</v>
      </c>
      <c r="H67" s="65">
        <f>SUM(H60:H66)</f>
        <v>0</v>
      </c>
      <c r="I67" s="65">
        <f>SUM(I60:I66)</f>
        <v>0</v>
      </c>
      <c r="J67" s="4" t="s">
        <v>21</v>
      </c>
      <c r="K67" s="65">
        <f>SUM(K60:K66)</f>
        <v>0</v>
      </c>
      <c r="L67" s="65">
        <f>SUM(L60:L66)</f>
        <v>0</v>
      </c>
      <c r="M67" s="4" t="s">
        <v>21</v>
      </c>
      <c r="N67" s="65">
        <f>SUM(N60:N66)</f>
        <v>0</v>
      </c>
      <c r="O67" s="69">
        <f>SUM(O60:O66)</f>
        <v>0</v>
      </c>
      <c r="P67" s="93" t="s">
        <v>21</v>
      </c>
      <c r="Q67" s="65">
        <f>SUM(Q60:Q66)</f>
        <v>0</v>
      </c>
      <c r="R67" s="68">
        <f>SUM(R60:R66)</f>
        <v>0</v>
      </c>
    </row>
    <row r="68" spans="1:22" ht="15.75" customHeight="1" thickBot="1">
      <c r="A68" s="96" t="s">
        <v>0</v>
      </c>
      <c r="B68" s="133">
        <f>Q58+B67-C67</f>
        <v>0</v>
      </c>
      <c r="C68" s="134"/>
      <c r="D68" s="96" t="s">
        <v>0</v>
      </c>
      <c r="E68" s="133">
        <f>B68+E67-F67</f>
        <v>0</v>
      </c>
      <c r="F68" s="134"/>
      <c r="G68" s="96" t="s">
        <v>0</v>
      </c>
      <c r="H68" s="133">
        <f>E68+H67-I67</f>
        <v>0</v>
      </c>
      <c r="I68" s="134"/>
      <c r="J68" s="96" t="s">
        <v>0</v>
      </c>
      <c r="K68" s="133">
        <f>H68+K67-L67</f>
        <v>0</v>
      </c>
      <c r="L68" s="134"/>
      <c r="M68" s="96" t="s">
        <v>0</v>
      </c>
      <c r="N68" s="133">
        <f>K68+N67-O67</f>
        <v>0</v>
      </c>
      <c r="O68" s="139"/>
      <c r="P68" s="94" t="s">
        <v>0</v>
      </c>
      <c r="Q68" s="133">
        <f>N68+Q67-R67</f>
        <v>0</v>
      </c>
      <c r="R68" s="134"/>
    </row>
    <row r="69" spans="1:22" s="1" customFormat="1" ht="15.75" customHeight="1">
      <c r="A69" s="21" t="str">
        <f>IF(OR(T3-T8+36&lt;T3,T3-T8+36&gt;T4),"",T3-T8+36)</f>
        <v/>
      </c>
      <c r="B69" s="18" t="s">
        <v>108</v>
      </c>
      <c r="C69" s="19" t="s">
        <v>109</v>
      </c>
      <c r="D69" s="21" t="str">
        <f>IF(OR(T3-T8+37&lt;T3,T3-T8+37&gt;T4),"",T3-T8+37)</f>
        <v/>
      </c>
      <c r="E69" s="18" t="s">
        <v>108</v>
      </c>
      <c r="F69" s="19" t="s">
        <v>109</v>
      </c>
      <c r="G69" s="21" t="str">
        <f>IF(OR(T3-T8+38&lt;T3,T3-T8+38&gt;T4),"",T3-T8+38)</f>
        <v/>
      </c>
      <c r="H69" s="18" t="s">
        <v>108</v>
      </c>
      <c r="I69" s="19" t="s">
        <v>109</v>
      </c>
      <c r="J69" s="21" t="str">
        <f>IF(OR(T3-T8+39&lt;T3,T3-T8+39&gt;T4),"",T3-T8+39)</f>
        <v/>
      </c>
      <c r="K69" s="18" t="s">
        <v>108</v>
      </c>
      <c r="L69" s="19" t="s">
        <v>109</v>
      </c>
      <c r="M69" s="21" t="str">
        <f>IF(OR(T3-T8+40&lt;T3,T3-T8+40&gt;T4),"",T3-T8+40)</f>
        <v/>
      </c>
      <c r="N69" s="18" t="s">
        <v>108</v>
      </c>
      <c r="O69" s="81" t="s">
        <v>109</v>
      </c>
      <c r="P69" s="100" t="str">
        <f>IF(OR(T3-T8+41&lt;T3,T3-T8+41&gt;T4),"",TEXT((T3-T8+41),"jj")) &amp; " | " &amp; IF(OR(T3-T8+42&lt;T3,T3-T8+42&gt;T4),"",TEXT((T3-T8+42),"jj"))</f>
        <v xml:space="preserve"> | </v>
      </c>
      <c r="Q69" s="85" t="s">
        <v>108</v>
      </c>
      <c r="R69" s="86" t="s">
        <v>109</v>
      </c>
    </row>
    <row r="70" spans="1:22" ht="15" customHeight="1">
      <c r="A70" s="75"/>
      <c r="B70" s="58"/>
      <c r="C70" s="59"/>
      <c r="D70" s="75"/>
      <c r="E70" s="58"/>
      <c r="F70" s="59"/>
      <c r="G70" s="75"/>
      <c r="H70" s="58"/>
      <c r="I70" s="59"/>
      <c r="J70" s="75"/>
      <c r="K70" s="58"/>
      <c r="L70" s="59"/>
      <c r="M70" s="75"/>
      <c r="N70" s="58"/>
      <c r="O70" s="82"/>
      <c r="P70" s="75"/>
      <c r="Q70" s="58"/>
      <c r="R70" s="87"/>
    </row>
    <row r="71" spans="1:22" ht="15" customHeight="1">
      <c r="A71" s="77"/>
      <c r="B71" s="60"/>
      <c r="C71" s="61"/>
      <c r="D71" s="77"/>
      <c r="E71" s="60"/>
      <c r="F71" s="61"/>
      <c r="G71" s="77"/>
      <c r="H71" s="60"/>
      <c r="I71" s="61"/>
      <c r="J71" s="77"/>
      <c r="K71" s="60"/>
      <c r="L71" s="61"/>
      <c r="M71" s="77"/>
      <c r="N71" s="60"/>
      <c r="O71" s="83"/>
      <c r="P71" s="91"/>
      <c r="Q71" s="60"/>
      <c r="R71" s="88"/>
    </row>
    <row r="72" spans="1:22" ht="15" customHeight="1">
      <c r="A72" s="77"/>
      <c r="B72" s="60"/>
      <c r="C72" s="61"/>
      <c r="D72" s="77"/>
      <c r="E72" s="60"/>
      <c r="F72" s="61"/>
      <c r="G72" s="77"/>
      <c r="H72" s="60"/>
      <c r="I72" s="61"/>
      <c r="J72" s="77"/>
      <c r="K72" s="60"/>
      <c r="L72" s="61"/>
      <c r="M72" s="77"/>
      <c r="N72" s="60"/>
      <c r="O72" s="83"/>
      <c r="P72" s="91"/>
      <c r="Q72" s="60"/>
      <c r="R72" s="88"/>
    </row>
    <row r="73" spans="1:22" ht="15" customHeight="1">
      <c r="A73" s="77"/>
      <c r="B73" s="60"/>
      <c r="C73" s="61"/>
      <c r="D73" s="77"/>
      <c r="E73" s="60"/>
      <c r="F73" s="61"/>
      <c r="G73" s="77"/>
      <c r="H73" s="60"/>
      <c r="I73" s="61"/>
      <c r="J73" s="77"/>
      <c r="K73" s="60"/>
      <c r="L73" s="61"/>
      <c r="M73" s="77"/>
      <c r="N73" s="60"/>
      <c r="O73" s="83"/>
      <c r="P73" s="91"/>
      <c r="Q73" s="60"/>
      <c r="R73" s="88"/>
    </row>
    <row r="74" spans="1:22" ht="15" customHeight="1">
      <c r="A74" s="77"/>
      <c r="B74" s="60"/>
      <c r="C74" s="61"/>
      <c r="D74" s="77"/>
      <c r="E74" s="60"/>
      <c r="F74" s="61"/>
      <c r="G74" s="77"/>
      <c r="H74" s="60"/>
      <c r="I74" s="61"/>
      <c r="J74" s="77"/>
      <c r="K74" s="60"/>
      <c r="L74" s="61"/>
      <c r="M74" s="77"/>
      <c r="N74" s="60"/>
      <c r="O74" s="83"/>
      <c r="P74" s="91"/>
      <c r="Q74" s="60"/>
      <c r="R74" s="88"/>
    </row>
    <row r="75" spans="1:22" ht="15" customHeight="1">
      <c r="A75" s="77"/>
      <c r="B75" s="60"/>
      <c r="C75" s="61"/>
      <c r="D75" s="77"/>
      <c r="E75" s="60"/>
      <c r="F75" s="61"/>
      <c r="G75" s="77"/>
      <c r="H75" s="60"/>
      <c r="I75" s="61"/>
      <c r="J75" s="77"/>
      <c r="K75" s="60"/>
      <c r="L75" s="61"/>
      <c r="M75" s="77"/>
      <c r="N75" s="60"/>
      <c r="O75" s="83"/>
      <c r="P75" s="91"/>
      <c r="Q75" s="60"/>
      <c r="R75" s="88"/>
    </row>
    <row r="76" spans="1:22" ht="15" customHeight="1">
      <c r="A76" s="79"/>
      <c r="B76" s="62"/>
      <c r="C76" s="63"/>
      <c r="D76" s="79"/>
      <c r="E76" s="62"/>
      <c r="F76" s="63"/>
      <c r="G76" s="79"/>
      <c r="H76" s="62"/>
      <c r="I76" s="63"/>
      <c r="J76" s="79"/>
      <c r="K76" s="62"/>
      <c r="L76" s="63"/>
      <c r="M76" s="79"/>
      <c r="N76" s="62"/>
      <c r="O76" s="84"/>
      <c r="P76" s="92"/>
      <c r="Q76" s="62"/>
      <c r="R76" s="89"/>
    </row>
    <row r="77" spans="1:22" ht="15.75" customHeight="1" thickBot="1">
      <c r="A77" s="4" t="s">
        <v>21</v>
      </c>
      <c r="B77" s="65">
        <f>SUM(B70:B76)</f>
        <v>0</v>
      </c>
      <c r="C77" s="65">
        <f>SUM(C70:C76)</f>
        <v>0</v>
      </c>
      <c r="D77" s="4" t="s">
        <v>21</v>
      </c>
      <c r="E77" s="65">
        <f>SUM(E70:E76)</f>
        <v>0</v>
      </c>
      <c r="F77" s="65">
        <f>SUM(F70:F76)</f>
        <v>0</v>
      </c>
      <c r="G77" s="4" t="s">
        <v>21</v>
      </c>
      <c r="H77" s="65">
        <f>SUM(H70:H76)</f>
        <v>0</v>
      </c>
      <c r="I77" s="65">
        <f>SUM(I70:I76)</f>
        <v>0</v>
      </c>
      <c r="J77" s="4" t="s">
        <v>21</v>
      </c>
      <c r="K77" s="65">
        <f>SUM(K70:K76)</f>
        <v>0</v>
      </c>
      <c r="L77" s="65">
        <f>SUM(L70:L76)</f>
        <v>0</v>
      </c>
      <c r="M77" s="4" t="s">
        <v>21</v>
      </c>
      <c r="N77" s="65">
        <f>SUM(N70:N76)</f>
        <v>0</v>
      </c>
      <c r="O77" s="69">
        <f>SUM(O70:O76)</f>
        <v>0</v>
      </c>
      <c r="P77" s="93" t="s">
        <v>21</v>
      </c>
      <c r="Q77" s="65">
        <f>SUM(Q70:Q76)</f>
        <v>0</v>
      </c>
      <c r="R77" s="68">
        <f>SUM(R70:R76)</f>
        <v>0</v>
      </c>
    </row>
    <row r="78" spans="1:22" ht="15.75" customHeight="1" thickBot="1">
      <c r="A78" s="96" t="s">
        <v>0</v>
      </c>
      <c r="B78" s="133">
        <f>Q68+B77-C77</f>
        <v>0</v>
      </c>
      <c r="C78" s="134"/>
      <c r="D78" s="96" t="s">
        <v>0</v>
      </c>
      <c r="E78" s="133">
        <f>B78+E77-F77</f>
        <v>0</v>
      </c>
      <c r="F78" s="134"/>
      <c r="G78" s="96" t="s">
        <v>0</v>
      </c>
      <c r="H78" s="133">
        <f>E78+H77-I77</f>
        <v>0</v>
      </c>
      <c r="I78" s="134"/>
      <c r="J78" s="96" t="s">
        <v>0</v>
      </c>
      <c r="K78" s="133">
        <f>H78+K77-L77</f>
        <v>0</v>
      </c>
      <c r="L78" s="134"/>
      <c r="M78" s="96" t="s">
        <v>0</v>
      </c>
      <c r="N78" s="133">
        <f>K78+N77-O77</f>
        <v>0</v>
      </c>
      <c r="O78" s="139"/>
      <c r="P78" s="94" t="s">
        <v>0</v>
      </c>
      <c r="Q78" s="133">
        <f>N78+Q77-R77</f>
        <v>0</v>
      </c>
      <c r="R78" s="134"/>
    </row>
    <row r="79" spans="1:22" ht="16.2" thickBot="1">
      <c r="A79" s="15" t="s">
        <v>24</v>
      </c>
      <c r="B79" s="7"/>
      <c r="C79" s="8"/>
      <c r="D79" s="8"/>
      <c r="E79" s="8"/>
      <c r="F79" s="9"/>
      <c r="G79" s="10"/>
      <c r="H79" s="10"/>
    </row>
    <row r="80" spans="1:22" ht="18.600000000000001" thickBot="1">
      <c r="A80" t="s">
        <v>25</v>
      </c>
      <c r="B80" s="7"/>
      <c r="C80" s="8"/>
      <c r="D80" s="8"/>
      <c r="E80" s="8"/>
      <c r="F80" s="9"/>
      <c r="G80" s="10"/>
      <c r="H80" s="10"/>
      <c r="J80" s="135" t="s">
        <v>26</v>
      </c>
      <c r="K80" s="135"/>
      <c r="L80" s="135"/>
      <c r="M80" s="135"/>
      <c r="N80" s="135"/>
      <c r="O80" s="70" t="s">
        <v>22</v>
      </c>
      <c r="Q80" s="136">
        <f>Q78</f>
        <v>0</v>
      </c>
      <c r="R80" s="137"/>
    </row>
    <row r="81" spans="1:18" ht="18">
      <c r="A81" s="11"/>
      <c r="B81" s="7"/>
      <c r="C81" s="8"/>
      <c r="D81" s="8"/>
      <c r="E81" s="8"/>
      <c r="F81" s="9"/>
      <c r="G81" s="10"/>
      <c r="H81" s="10"/>
      <c r="M81" s="70"/>
      <c r="N81" s="70"/>
      <c r="O81" s="70"/>
      <c r="P81" s="70"/>
      <c r="Q81" s="138"/>
      <c r="R81" s="138"/>
    </row>
  </sheetData>
  <sheetProtection algorithmName="SHA-512" hashValue="Rp3pIxx8wp9X1JeeJEu9o9c7E+jjxFrvCTIfXELzvl8p4zXTJ65zZepJn8enTM6qymwRnF8j9khcxVFlEZ2KWw==" saltValue="iHnY0Deckg753uaQ3lumVQ==" spinCount="100000" sheet="1" objects="1" scenarios="1"/>
  <mergeCells count="66">
    <mergeCell ref="J80:N80"/>
    <mergeCell ref="Q80:R80"/>
    <mergeCell ref="Q81:R81"/>
    <mergeCell ref="B78:C78"/>
    <mergeCell ref="E78:F78"/>
    <mergeCell ref="H78:I78"/>
    <mergeCell ref="K78:L78"/>
    <mergeCell ref="N78:O78"/>
    <mergeCell ref="Q78:R78"/>
    <mergeCell ref="Q68:R68"/>
    <mergeCell ref="B58:C58"/>
    <mergeCell ref="E58:F58"/>
    <mergeCell ref="H58:I58"/>
    <mergeCell ref="K58:L58"/>
    <mergeCell ref="N58:O58"/>
    <mergeCell ref="Q58:R58"/>
    <mergeCell ref="B68:C68"/>
    <mergeCell ref="E68:F68"/>
    <mergeCell ref="H68:I68"/>
    <mergeCell ref="K68:L68"/>
    <mergeCell ref="N68:O68"/>
    <mergeCell ref="B18:C18"/>
    <mergeCell ref="E18:F18"/>
    <mergeCell ref="P48:R48"/>
    <mergeCell ref="J40:N40"/>
    <mergeCell ref="B41:D41"/>
    <mergeCell ref="G41:I41"/>
    <mergeCell ref="J41:R41"/>
    <mergeCell ref="J42:R42"/>
    <mergeCell ref="C43:D43"/>
    <mergeCell ref="E43:F43"/>
    <mergeCell ref="A48:C48"/>
    <mergeCell ref="D48:F48"/>
    <mergeCell ref="G48:I48"/>
    <mergeCell ref="J48:L48"/>
    <mergeCell ref="M48:O48"/>
    <mergeCell ref="Q38:R38"/>
    <mergeCell ref="Q28:R28"/>
    <mergeCell ref="B38:C38"/>
    <mergeCell ref="E38:F38"/>
    <mergeCell ref="H38:I38"/>
    <mergeCell ref="K38:L38"/>
    <mergeCell ref="N38:O38"/>
    <mergeCell ref="B28:C28"/>
    <mergeCell ref="E28:F28"/>
    <mergeCell ref="H28:I28"/>
    <mergeCell ref="K28:L28"/>
    <mergeCell ref="N28:O28"/>
    <mergeCell ref="H18:I18"/>
    <mergeCell ref="K18:L18"/>
    <mergeCell ref="N18:O18"/>
    <mergeCell ref="J1:R1"/>
    <mergeCell ref="J2:R2"/>
    <mergeCell ref="G5:H5"/>
    <mergeCell ref="Q18:R18"/>
    <mergeCell ref="M8:O8"/>
    <mergeCell ref="A8:C8"/>
    <mergeCell ref="D8:F8"/>
    <mergeCell ref="G8:I8"/>
    <mergeCell ref="J8:L8"/>
    <mergeCell ref="P8:R8"/>
    <mergeCell ref="C3:D3"/>
    <mergeCell ref="E3:F3"/>
    <mergeCell ref="B1:D1"/>
    <mergeCell ref="E1:F1"/>
    <mergeCell ref="G1:I1"/>
  </mergeCells>
  <dataValidations count="2">
    <dataValidation showInputMessage="1" showErrorMessage="1" sqref="C43:D43" xr:uid="{00000000-0002-0000-0800-000000000000}"/>
    <dataValidation type="list" showInputMessage="1" showErrorMessage="1" sqref="C3:D3" xr:uid="{00000000-0002-0000-0800-000001000000}">
      <formula1>Moistexte</formula1>
    </dataValidation>
  </dataValidations>
  <hyperlinks>
    <hyperlink ref="J40" r:id="rId1" xr:uid="{00000000-0004-0000-0800-000000000000}"/>
    <hyperlink ref="J80" r:id="rId2" xr:uid="{00000000-0004-0000-0800-000001000000}"/>
  </hyperlinks>
  <printOptions horizontalCentered="1"/>
  <pageMargins left="3.937007874015748E-2" right="3.937007874015748E-2" top="0.15748031496062992" bottom="0.15748031496062992" header="0.31496062992125984" footer="0.31496062992125984"/>
  <pageSetup paperSize="5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E33219C7B3E4D9FC09F7A1199897B" ma:contentTypeVersion="14" ma:contentTypeDescription="Crée un document." ma:contentTypeScope="" ma:versionID="e7eba0274f20c33f4753e637f6241423">
  <xsd:schema xmlns:xsd="http://www.w3.org/2001/XMLSchema" xmlns:xs="http://www.w3.org/2001/XMLSchema" xmlns:p="http://schemas.microsoft.com/office/2006/metadata/properties" xmlns:ns2="98241579-2242-436f-99a4-6104fe041588" xmlns:ns3="737e1a95-959b-446e-b616-1132530e208e" targetNamespace="http://schemas.microsoft.com/office/2006/metadata/properties" ma:root="true" ma:fieldsID="8299c85b542ef480bb2c3f0e3026297d" ns2:_="" ns3:_="">
    <xsd:import namespace="98241579-2242-436f-99a4-6104fe041588"/>
    <xsd:import namespace="737e1a95-959b-446e-b616-1132530e20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41579-2242-436f-99a4-6104fe041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45e4eeb6-f070-493f-ba0f-77b4f1a5a8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e1a95-959b-446e-b616-1132530e208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12c95e8-1a13-4ba2-9fe2-392f712a3dcd}" ma:internalName="TaxCatchAll" ma:showField="CatchAllData" ma:web="737e1a95-959b-446e-b616-1132530e20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41579-2242-436f-99a4-6104fe041588">
      <Terms xmlns="http://schemas.microsoft.com/office/infopath/2007/PartnerControls"/>
    </lcf76f155ced4ddcb4097134ff3c332f>
    <TaxCatchAll xmlns="737e1a95-959b-446e-b616-1132530e208e" xsi:nil="true"/>
  </documentManagement>
</p:properties>
</file>

<file path=customXml/itemProps1.xml><?xml version="1.0" encoding="utf-8"?>
<ds:datastoreItem xmlns:ds="http://schemas.openxmlformats.org/officeDocument/2006/customXml" ds:itemID="{BA151D6B-4D8F-40DF-8B33-5CF272DCAE83}"/>
</file>

<file path=customXml/itemProps2.xml><?xml version="1.0" encoding="utf-8"?>
<ds:datastoreItem xmlns:ds="http://schemas.openxmlformats.org/officeDocument/2006/customXml" ds:itemID="{FB75C177-46A5-493E-9C68-8511E6A36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EAD84-1D1B-4E5B-ABFB-8CEE890638BB}">
  <ds:schemaRefs>
    <ds:schemaRef ds:uri="http://schemas.microsoft.com/office/2006/metadata/properties"/>
    <ds:schemaRef ds:uri="http://schemas.microsoft.com/office/infopath/2007/PartnerControls"/>
    <ds:schemaRef ds:uri="98241579-2242-436f-99a4-6104fe041588"/>
    <ds:schemaRef ds:uri="737e1a95-959b-446e-b616-1132530e20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18</vt:i4>
      </vt:variant>
    </vt:vector>
  </HeadingPairs>
  <TitlesOfParts>
    <vt:vector size="35" baseType="lpstr">
      <vt:lpstr>listes</vt:lpstr>
      <vt:lpstr>Notes explicatives</vt:lpstr>
      <vt:lpstr>Aide-mémoire standard</vt:lpstr>
      <vt:lpstr>Aide-mémoire famille</vt:lpstr>
      <vt:lpstr>Aide-mémoire retraite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listeannées</vt:lpstr>
      <vt:lpstr>listemois</vt:lpstr>
      <vt:lpstr>listemoisnumérique</vt:lpstr>
      <vt:lpstr>Listemoistexte</vt:lpstr>
      <vt:lpstr>Moisnumérique</vt:lpstr>
      <vt:lpstr>Moistexte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Marie-Josée Ouimet - ACEF</cp:lastModifiedBy>
  <cp:lastPrinted>2020-10-09T13:26:56Z</cp:lastPrinted>
  <dcterms:created xsi:type="dcterms:W3CDTF">2020-04-21T18:47:25Z</dcterms:created>
  <dcterms:modified xsi:type="dcterms:W3CDTF">2024-10-07T12:14:30Z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0x010100EEAE33219C7B3E4D9FC09F7A1199897B</vt:lpwstr>
  </property>
  <property fmtid="{D5CDD505-2E9C-101B-9397-08002B2CF9AE}" pid="3" name="MediaServiceImageTags">
    <vt:lpwstr/>
  </property>
</Properties>
</file>